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fserver03\文書管理\組織\高齢者支援課\令和５年度\指定指導担当\令和6年度介護報酬改定\加算届\筑紫野市通知\居宅介護支援\"/>
    </mc:Choice>
  </mc:AlternateContent>
  <xr:revisionPtr revIDLastSave="0" documentId="13_ncr:1_{CFE02D50-5AD6-4FFD-895F-8D488D0D1358}" xr6:coauthVersionLast="47" xr6:coauthVersionMax="47" xr10:uidLastSave="{00000000-0000-0000-0000-000000000000}"/>
  <bookViews>
    <workbookView xWindow="-120" yWindow="-120" windowWidth="20730" windowHeight="11040" tabRatio="946" xr2:uid="{00000000-000D-0000-FFFF-FFFF00000000}"/>
  </bookViews>
  <sheets>
    <sheet name="居宅介護支援　別紙１－１" sheetId="503" r:id="rId1"/>
    <sheet name="備考（1）" sheetId="504" r:id="rId2"/>
    <sheet name="介護予防支援　別紙１－２" sheetId="406" r:id="rId3"/>
    <sheet name="備考（1－2）" sheetId="301" r:id="rId4"/>
    <sheet name="別紙36" sheetId="567" r:id="rId5"/>
    <sheet name="別紙36-2" sheetId="568" r:id="rId6"/>
    <sheet name="標準様式１（１枚版）" sheetId="588" r:id="rId7"/>
    <sheet name="【記載例】居宅介護支援" sheetId="589" r:id="rId8"/>
    <sheet name="記入方法" sheetId="590" r:id="rId9"/>
    <sheet name="プルダウン・リスト" sheetId="591" r:id="rId10"/>
    <sheet name="別紙●24" sheetId="66" state="hidden" r:id="rId11"/>
  </sheets>
  <externalReferences>
    <externalReference r:id="rId12"/>
    <externalReference r:id="rId13"/>
    <externalReference r:id="rId14"/>
    <externalReference r:id="rId15"/>
  </externalReferences>
  <definedNames>
    <definedName name="ｋ" localSheetId="5">#REF!</definedName>
    <definedName name="ｋ">#N/A</definedName>
    <definedName name="_xlnm.Print_Area" localSheetId="2">#N/A</definedName>
    <definedName name="_xlnm.Print_Area" localSheetId="8">記入方法!$A$1:$O$76</definedName>
    <definedName name="_xlnm.Print_Area" localSheetId="0">'居宅介護支援　別紙１－１'!$A$1:$AF$23</definedName>
    <definedName name="_xlnm.Print_Area" localSheetId="1">'備考（1）'!$A$1:$R$79</definedName>
    <definedName name="_xlnm.Print_Area" localSheetId="3">'備考（1－2）'!$A$1:$M$48</definedName>
    <definedName name="_xlnm.Print_Area" localSheetId="10">#N/A</definedName>
    <definedName name="_xlnm.Print_Area" localSheetId="4">別紙36!$A$1:$Z$68</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 name="職種">[4]標準様式１プルダウン・リスト!$C$15:$K$15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 i="589" l="1"/>
  <c r="H44" i="589"/>
  <c r="C44" i="589"/>
  <c r="P40" i="589"/>
  <c r="C50" i="589" s="1"/>
  <c r="L40" i="589"/>
  <c r="C45" i="589" s="1"/>
  <c r="M45" i="589" s="1"/>
  <c r="H50" i="589" s="1"/>
  <c r="J40" i="589"/>
  <c r="G39" i="589"/>
  <c r="E39" i="589"/>
  <c r="G37" i="589"/>
  <c r="E37" i="589"/>
  <c r="E36" i="589"/>
  <c r="AU31" i="589"/>
  <c r="AW31" i="589" s="1"/>
  <c r="AU30" i="589"/>
  <c r="AW30" i="589" s="1"/>
  <c r="AU29" i="589"/>
  <c r="AW29" i="589" s="1"/>
  <c r="AU28" i="589"/>
  <c r="AW28" i="589" s="1"/>
  <c r="AU27" i="589"/>
  <c r="AW27" i="589" s="1"/>
  <c r="AW26" i="589"/>
  <c r="AU26" i="589"/>
  <c r="AW25" i="589"/>
  <c r="AU25" i="589"/>
  <c r="AU24" i="589"/>
  <c r="AW24" i="589" s="1"/>
  <c r="AU23" i="589"/>
  <c r="AW23" i="589" s="1"/>
  <c r="AU22" i="589"/>
  <c r="AW22" i="589" s="1"/>
  <c r="AU21" i="589"/>
  <c r="AW21" i="589" s="1"/>
  <c r="AU20" i="589"/>
  <c r="AW20" i="589" s="1"/>
  <c r="AU19" i="589"/>
  <c r="AW19" i="589" s="1"/>
  <c r="AU18" i="589"/>
  <c r="E38" i="589" s="1"/>
  <c r="AU17" i="589"/>
  <c r="AW17" i="589" s="1"/>
  <c r="AU16" i="589"/>
  <c r="AW16" i="589" s="1"/>
  <c r="AU15" i="589"/>
  <c r="AW15" i="589" s="1"/>
  <c r="B15" i="589"/>
  <c r="B16" i="589" s="1"/>
  <c r="B17" i="589" s="1"/>
  <c r="B18" i="589" s="1"/>
  <c r="B19" i="589" s="1"/>
  <c r="B20" i="589" s="1"/>
  <c r="B21" i="589" s="1"/>
  <c r="B22" i="589" s="1"/>
  <c r="B23" i="589" s="1"/>
  <c r="B24" i="589" s="1"/>
  <c r="B25" i="589" s="1"/>
  <c r="B26" i="589" s="1"/>
  <c r="B27" i="589" s="1"/>
  <c r="B28" i="589" s="1"/>
  <c r="B29" i="589" s="1"/>
  <c r="B30" i="589" s="1"/>
  <c r="B31" i="589" s="1"/>
  <c r="AU14" i="589"/>
  <c r="AW14" i="589" s="1"/>
  <c r="AT11" i="589"/>
  <c r="AT12" i="589" s="1"/>
  <c r="AT13" i="589" s="1"/>
  <c r="AS11" i="589"/>
  <c r="AS12" i="589" s="1"/>
  <c r="AS13" i="589" s="1"/>
  <c r="AR11" i="589"/>
  <c r="AR12" i="589" s="1"/>
  <c r="AR13" i="589" s="1"/>
  <c r="AU9" i="589"/>
  <c r="X2" i="589"/>
  <c r="AM12" i="589" s="1"/>
  <c r="AM13" i="589" s="1"/>
  <c r="G36" i="589" l="1"/>
  <c r="G40" i="589" s="1"/>
  <c r="AW18" i="589"/>
  <c r="G38" i="589" s="1"/>
  <c r="M50" i="589"/>
  <c r="E40" i="589"/>
  <c r="X11" i="589"/>
  <c r="Q12" i="589"/>
  <c r="Q13" i="589" s="1"/>
  <c r="AG12" i="589"/>
  <c r="AG13" i="589" s="1"/>
  <c r="AO12" i="589"/>
  <c r="AO13" i="589" s="1"/>
  <c r="AH11" i="589"/>
  <c r="AA12" i="589"/>
  <c r="AA13" i="589" s="1"/>
  <c r="W11" i="589"/>
  <c r="AE11" i="589"/>
  <c r="AM11" i="589"/>
  <c r="P12" i="589"/>
  <c r="P13" i="589" s="1"/>
  <c r="X12" i="589"/>
  <c r="X13" i="589" s="1"/>
  <c r="AF12" i="589"/>
  <c r="AF13" i="589" s="1"/>
  <c r="AN12" i="589"/>
  <c r="AN13" i="589" s="1"/>
  <c r="Q11" i="589"/>
  <c r="Y11" i="589"/>
  <c r="AG11" i="589"/>
  <c r="AO11" i="589"/>
  <c r="R12" i="589"/>
  <c r="R13" i="589" s="1"/>
  <c r="Z12" i="589"/>
  <c r="Z13" i="589" s="1"/>
  <c r="AH12" i="589"/>
  <c r="AH13" i="589" s="1"/>
  <c r="AP12" i="589"/>
  <c r="AP13" i="589" s="1"/>
  <c r="S11" i="589"/>
  <c r="AA11" i="589"/>
  <c r="AI11" i="589"/>
  <c r="AQ11" i="589"/>
  <c r="T12" i="589"/>
  <c r="T13" i="589" s="1"/>
  <c r="AB12" i="589"/>
  <c r="AB13" i="589" s="1"/>
  <c r="AJ12" i="589"/>
  <c r="AJ13" i="589" s="1"/>
  <c r="AN11" i="589"/>
  <c r="R11" i="589"/>
  <c r="AP11" i="589"/>
  <c r="S12" i="589"/>
  <c r="S13" i="589" s="1"/>
  <c r="AI12" i="589"/>
  <c r="AI13" i="589" s="1"/>
  <c r="T11" i="589"/>
  <c r="AB11" i="589"/>
  <c r="AJ11" i="589"/>
  <c r="U12" i="589"/>
  <c r="U13" i="589" s="1"/>
  <c r="AC12" i="589"/>
  <c r="AC13" i="589" s="1"/>
  <c r="AK12" i="589"/>
  <c r="AK13" i="589" s="1"/>
  <c r="P11" i="589"/>
  <c r="AF11" i="589"/>
  <c r="Y12" i="589"/>
  <c r="Y13" i="589" s="1"/>
  <c r="Z11" i="589"/>
  <c r="AQ12" i="589"/>
  <c r="AQ13" i="589" s="1"/>
  <c r="V12" i="589"/>
  <c r="V13" i="589" s="1"/>
  <c r="AD12" i="589"/>
  <c r="AD13" i="589" s="1"/>
  <c r="AL12" i="589"/>
  <c r="AL13" i="589" s="1"/>
  <c r="U11" i="589"/>
  <c r="AC11" i="589"/>
  <c r="AK11" i="589"/>
  <c r="AZ7" i="589"/>
  <c r="V11" i="589"/>
  <c r="AD11" i="589"/>
  <c r="AL11" i="589"/>
  <c r="W12" i="589"/>
  <c r="W13" i="589" s="1"/>
  <c r="AE12" i="589"/>
  <c r="AE13" i="589" s="1"/>
  <c r="H45" i="588" l="1"/>
  <c r="H44" i="588"/>
  <c r="C44" i="588"/>
  <c r="P40" i="588"/>
  <c r="C50" i="588" s="1"/>
  <c r="L40" i="588"/>
  <c r="C45" i="588" s="1"/>
  <c r="M45" i="588" s="1"/>
  <c r="H50" i="588" s="1"/>
  <c r="J40" i="588"/>
  <c r="G39" i="588"/>
  <c r="E39" i="588"/>
  <c r="G38" i="588"/>
  <c r="E38" i="588"/>
  <c r="G37" i="588"/>
  <c r="E37" i="588"/>
  <c r="G36" i="588"/>
  <c r="G40" i="588" s="1"/>
  <c r="E36" i="588"/>
  <c r="AU31" i="588"/>
  <c r="AW31" i="588" s="1"/>
  <c r="AU30" i="588"/>
  <c r="AW30" i="588" s="1"/>
  <c r="AU29" i="588"/>
  <c r="AW29" i="588" s="1"/>
  <c r="AU28" i="588"/>
  <c r="AW28" i="588" s="1"/>
  <c r="AU27" i="588"/>
  <c r="AW27" i="588" s="1"/>
  <c r="AU26" i="588"/>
  <c r="AW26" i="588" s="1"/>
  <c r="AU25" i="588"/>
  <c r="AW25" i="588" s="1"/>
  <c r="AU24" i="588"/>
  <c r="AW24" i="588" s="1"/>
  <c r="AU23" i="588"/>
  <c r="AW23" i="588" s="1"/>
  <c r="AU22" i="588"/>
  <c r="AW22" i="588" s="1"/>
  <c r="AU21" i="588"/>
  <c r="AW21" i="588" s="1"/>
  <c r="AU20" i="588"/>
  <c r="AW20" i="588" s="1"/>
  <c r="AU19" i="588"/>
  <c r="AW19" i="588" s="1"/>
  <c r="AU18" i="588"/>
  <c r="AW18" i="588" s="1"/>
  <c r="AU17" i="588"/>
  <c r="AW17" i="588" s="1"/>
  <c r="AW16" i="588"/>
  <c r="AU16" i="588"/>
  <c r="AU15" i="588"/>
  <c r="AW15" i="588" s="1"/>
  <c r="B15" i="588"/>
  <c r="B16" i="588" s="1"/>
  <c r="B17" i="588" s="1"/>
  <c r="B18" i="588" s="1"/>
  <c r="B19" i="588" s="1"/>
  <c r="B20" i="588" s="1"/>
  <c r="B21" i="588" s="1"/>
  <c r="B22" i="588" s="1"/>
  <c r="B23" i="588" s="1"/>
  <c r="B24" i="588" s="1"/>
  <c r="B25" i="588" s="1"/>
  <c r="B26" i="588" s="1"/>
  <c r="B27" i="588" s="1"/>
  <c r="B28" i="588" s="1"/>
  <c r="B29" i="588" s="1"/>
  <c r="B30" i="588" s="1"/>
  <c r="B31" i="588" s="1"/>
  <c r="AU14" i="588"/>
  <c r="AW14" i="588" s="1"/>
  <c r="AS12" i="588"/>
  <c r="AS13" i="588" s="1"/>
  <c r="AT11" i="588"/>
  <c r="AT12" i="588" s="1"/>
  <c r="AT13" i="588" s="1"/>
  <c r="AS11" i="588"/>
  <c r="AR11" i="588"/>
  <c r="AR12" i="588" s="1"/>
  <c r="AR13" i="588" s="1"/>
  <c r="AU9" i="588"/>
  <c r="X2" i="588"/>
  <c r="AM12" i="588" s="1"/>
  <c r="AM13" i="588" s="1"/>
  <c r="E40" i="588" l="1"/>
  <c r="M50" i="588"/>
  <c r="AF12" i="588"/>
  <c r="AF13" i="588" s="1"/>
  <c r="AN12" i="588"/>
  <c r="AN13" i="588" s="1"/>
  <c r="AB11" i="588"/>
  <c r="AC12" i="588"/>
  <c r="AC13" i="588" s="1"/>
  <c r="X12" i="588"/>
  <c r="X13" i="588" s="1"/>
  <c r="P11" i="588"/>
  <c r="X11" i="588"/>
  <c r="AF11" i="588"/>
  <c r="AN11" i="588"/>
  <c r="Q12" i="588"/>
  <c r="Q13" i="588" s="1"/>
  <c r="Y12" i="588"/>
  <c r="Y13" i="588" s="1"/>
  <c r="AG12" i="588"/>
  <c r="AG13" i="588" s="1"/>
  <c r="AO12" i="588"/>
  <c r="AO13" i="588" s="1"/>
  <c r="W11" i="588"/>
  <c r="P12" i="588"/>
  <c r="P13" i="588" s="1"/>
  <c r="Q11" i="588"/>
  <c r="Y11" i="588"/>
  <c r="AG11" i="588"/>
  <c r="AO11" i="588"/>
  <c r="R12" i="588"/>
  <c r="R13" i="588" s="1"/>
  <c r="Z12" i="588"/>
  <c r="Z13" i="588" s="1"/>
  <c r="AH12" i="588"/>
  <c r="AH13" i="588" s="1"/>
  <c r="AP12" i="588"/>
  <c r="AP13" i="588" s="1"/>
  <c r="AM11" i="588"/>
  <c r="R11" i="588"/>
  <c r="Z11" i="588"/>
  <c r="AH11" i="588"/>
  <c r="AP11" i="588"/>
  <c r="S12" i="588"/>
  <c r="S13" i="588" s="1"/>
  <c r="AA12" i="588"/>
  <c r="AA13" i="588" s="1"/>
  <c r="AI12" i="588"/>
  <c r="AI13" i="588" s="1"/>
  <c r="AQ12" i="588"/>
  <c r="AQ13" i="588" s="1"/>
  <c r="U12" i="588"/>
  <c r="U13" i="588" s="1"/>
  <c r="AE11" i="588"/>
  <c r="S11" i="588"/>
  <c r="AA11" i="588"/>
  <c r="AI11" i="588"/>
  <c r="AQ11" i="588"/>
  <c r="T12" i="588"/>
  <c r="T13" i="588" s="1"/>
  <c r="AB12" i="588"/>
  <c r="AB13" i="588" s="1"/>
  <c r="AJ12" i="588"/>
  <c r="AJ13" i="588" s="1"/>
  <c r="U11" i="588"/>
  <c r="AC11" i="588"/>
  <c r="AK11" i="588"/>
  <c r="V12" i="588"/>
  <c r="V13" i="588" s="1"/>
  <c r="AD12" i="588"/>
  <c r="AD13" i="588" s="1"/>
  <c r="AL12" i="588"/>
  <c r="AL13" i="588" s="1"/>
  <c r="T11" i="588"/>
  <c r="AJ11" i="588"/>
  <c r="AK12" i="588"/>
  <c r="AK13" i="588" s="1"/>
  <c r="AZ7" i="588"/>
  <c r="V11" i="588"/>
  <c r="AD11" i="588"/>
  <c r="AL11" i="588"/>
  <c r="W12" i="588"/>
  <c r="W13" i="588" s="1"/>
  <c r="AE12" i="588"/>
  <c r="AE13" i="588" s="1"/>
</calcChain>
</file>

<file path=xl/sharedStrings.xml><?xml version="1.0" encoding="utf-8"?>
<sst xmlns="http://schemas.openxmlformats.org/spreadsheetml/2006/main" count="899" uniqueCount="472">
  <si>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</si>
  <si>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</si>
  <si>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</si>
  <si>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</si>
  <si>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</si>
  <si>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</si>
  <si>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</si>
  <si>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</si>
  <si>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</si>
  <si>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</si>
  <si>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</si>
  <si>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</si>
  <si>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</si>
  <si>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</si>
  <si>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</si>
  <si>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</si>
  <si>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</si>
  <si>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</si>
  <si>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</si>
  <si>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</si>
  <si>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</si>
  <si>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</si>
  <si>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</si>
  <si>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</si>
  <si>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</si>
  <si>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</si>
  <si>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</si>
  <si>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</si>
  <si>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</si>
  <si>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</si>
  <si>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</si>
  <si>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特別地域加算</t>
  </si>
  <si>
    <t>福祉用具貸与</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</si>
  <si>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</si>
  <si>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</si>
  <si>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</si>
  <si>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</si>
  <si>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</si>
  <si>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</si>
  <si>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</si>
  <si>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t>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</si>
  <si>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</si>
  <si>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</si>
  <si>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</si>
  <si>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</si>
  <si>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</si>
  <si>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</si>
  <si>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</si>
  <si>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</si>
  <si>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</si>
  <si>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</si>
  <si>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</si>
  <si>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</si>
  <si>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</si>
  <si>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</si>
  <si>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</si>
  <si>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</si>
  <si>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</si>
  <si>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</si>
  <si>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</si>
  <si>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</si>
  <si>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</si>
  <si>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</si>
  <si>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</si>
  <si>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</si>
  <si>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</si>
  <si>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</si>
  <si>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</si>
  <si>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</si>
  <si>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</si>
  <si>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</si>
  <si>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</si>
  <si>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</si>
  <si>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</si>
  <si>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</si>
  <si>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</si>
  <si>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</si>
  <si>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</si>
  <si>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</si>
  <si>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</si>
  <si>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</si>
  <si>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</si>
  <si>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</si>
  <si>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</si>
  <si>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</si>
  <si>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</si>
  <si>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</si>
  <si>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</si>
  <si>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</si>
  <si>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</si>
  <si>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</si>
  <si>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</si>
  <si>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</si>
  <si>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</si>
  <si>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</si>
  <si>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受付番号</t>
    <phoneticPr fontId="2"/>
  </si>
  <si>
    <t>令和</t>
    <rPh sb="0" eb="2">
      <t>レイワ</t>
    </rPh>
    <phoneticPr fontId="2"/>
  </si>
  <si>
    <t>年</t>
    <rPh sb="0" eb="1">
      <t>ネン</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</si>
  <si>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</si>
  <si>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</si>
  <si>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</si>
  <si>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</si>
  <si>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</si>
  <si>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</si>
  <si>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</si>
  <si>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</si>
  <si>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</si>
  <si>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</si>
  <si>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</si>
  <si>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</si>
  <si>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</si>
  <si>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</si>
  <si>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</si>
  <si>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</si>
  <si>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</si>
  <si>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</si>
  <si>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</si>
  <si>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</si>
  <si>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</si>
  <si>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</si>
  <si>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</si>
  <si>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</si>
  <si>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</si>
  <si>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</si>
  <si>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</si>
  <si>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</si>
  <si>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</si>
  <si>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</si>
  <si>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</si>
  <si>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</si>
  <si>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</si>
  <si>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</si>
  <si>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</si>
  <si>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</si>
  <si>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</si>
  <si>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</si>
  <si>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</si>
  <si>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</si>
  <si>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</si>
  <si>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</si>
  <si>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</si>
  <si>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</si>
  <si>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</si>
  <si>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</si>
  <si>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</si>
  <si>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</si>
  <si>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</si>
  <si>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</si>
  <si>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</si>
  <si>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</si>
  <si>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</si>
  <si>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</si>
  <si>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</si>
  <si>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</si>
  <si>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</si>
  <si>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</si>
  <si>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</si>
  <si>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</si>
  <si>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</si>
  <si>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</si>
  <si>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</si>
  <si>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</si>
  <si>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</si>
  <si>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</si>
  <si>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</si>
  <si>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</si>
  <si>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</si>
  <si>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1　新規</t>
    <phoneticPr fontId="2"/>
  </si>
  <si>
    <t>2　変更</t>
    <phoneticPr fontId="2"/>
  </si>
  <si>
    <t>3　終了</t>
    <phoneticPr fontId="2"/>
  </si>
  <si>
    <t>有</t>
    <rPh sb="0" eb="1">
      <t>ア</t>
    </rPh>
    <phoneticPr fontId="2"/>
  </si>
  <si>
    <t>・</t>
    <phoneticPr fontId="2"/>
  </si>
  <si>
    <t>無</t>
    <rPh sb="0" eb="1">
      <t>ナ</t>
    </rPh>
    <phoneticPr fontId="2"/>
  </si>
  <si>
    <t>異動等区分</t>
    <phoneticPr fontId="2"/>
  </si>
  <si>
    <t>人</t>
    <rPh sb="0" eb="1">
      <t>ニン</t>
    </rPh>
    <phoneticPr fontId="2"/>
  </si>
  <si>
    <t>1　特定事業所加算(Ⅰ)</t>
    <phoneticPr fontId="2"/>
  </si>
  <si>
    <t>2　特定事業所加算(Ⅱ)</t>
    <phoneticPr fontId="2"/>
  </si>
  <si>
    <t>3　特定事業所加算(Ⅲ)</t>
    <phoneticPr fontId="2"/>
  </si>
  <si>
    <t>事業所名</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</si>
  <si>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</si>
  <si>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</si>
  <si>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</si>
  <si>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</si>
  <si>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</si>
  <si>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 xml:space="preserve"> </t>
    <phoneticPr fontId="2"/>
  </si>
  <si>
    <t>主任介護支援専門員</t>
  </si>
  <si>
    <t>　常勤専従</t>
    <rPh sb="1" eb="3">
      <t>ジョウキン</t>
    </rPh>
    <rPh sb="3" eb="5">
      <t>センジュウ</t>
    </rPh>
    <phoneticPr fontId="2"/>
  </si>
  <si>
    <t>介護支援専門員</t>
    <rPh sb="0" eb="2">
      <t>カイゴ</t>
    </rPh>
    <rPh sb="2" eb="4">
      <t>シエン</t>
    </rPh>
    <rPh sb="4" eb="7">
      <t>センモンイン</t>
    </rPh>
    <phoneticPr fontId="2"/>
  </si>
  <si>
    <t xml:space="preserve">         を目的とした会議を定期的に開催している。</t>
    <rPh sb="10" eb="12">
      <t>モクテキ</t>
    </rPh>
    <rPh sb="15" eb="17">
      <t>カイギ</t>
    </rPh>
    <rPh sb="18" eb="21">
      <t>テイキテキ</t>
    </rPh>
    <rPh sb="22" eb="24">
      <t>カイサイ</t>
    </rPh>
    <phoneticPr fontId="2"/>
  </si>
  <si>
    <t xml:space="preserve">  </t>
    <phoneticPr fontId="2"/>
  </si>
  <si>
    <t>　      割合が４０％以上</t>
    <rPh sb="7" eb="9">
      <t>ワリアイ</t>
    </rPh>
    <rPh sb="13" eb="15">
      <t>イジョウ</t>
    </rPh>
    <phoneticPr fontId="2"/>
  </si>
  <si>
    <t>　      ケースを受託する体制を整備している。</t>
    <rPh sb="11" eb="13">
      <t>ジュタク</t>
    </rPh>
    <rPh sb="15" eb="17">
      <t>タイセイ</t>
    </rPh>
    <rPh sb="18" eb="20">
      <t>セイビ</t>
    </rPh>
    <phoneticPr fontId="2"/>
  </si>
  <si>
    <t>　　　する実習」等に協力又は協力体制の確保の有無</t>
    <phoneticPr fontId="2"/>
  </si>
  <si>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</si>
  <si>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</si>
  <si>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</si>
  <si>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</si>
  <si>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</si>
  <si>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</si>
  <si>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</si>
  <si>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</si>
  <si>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</si>
  <si>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</si>
  <si>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</si>
  <si>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</si>
  <si>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</si>
  <si>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</si>
  <si>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</si>
  <si>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</si>
  <si>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</si>
  <si>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t>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</si>
  <si>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</si>
  <si>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</si>
  <si>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</si>
  <si>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</si>
  <si>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</si>
  <si>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</si>
  <si>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</si>
  <si>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</si>
  <si>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</si>
  <si>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</si>
  <si>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</si>
  <si>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</si>
  <si>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</si>
  <si>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</si>
  <si>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</si>
  <si>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</si>
  <si>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</si>
  <si>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</si>
  <si>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</si>
  <si>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</si>
  <si>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ケアプランデータ連携システムの活用及び事務職員の配置の体制</t>
    <phoneticPr fontId="2"/>
  </si>
  <si>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</si>
  <si>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</si>
  <si>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</si>
  <si>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</si>
  <si>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</si>
  <si>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</si>
  <si>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</si>
  <si>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</si>
  <si>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</si>
  <si>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</si>
  <si>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</si>
  <si>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</si>
  <si>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</si>
  <si>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</si>
  <si>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</si>
  <si>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</si>
  <si>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
  </si>
  <si>
    <t>　　　　　また、「認知症チームケア推進加算」については、「認知症チームケア推進加算に係る届出書」（別紙40）を添付してください。</t>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</si>
  <si>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</si>
  <si>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</si>
  <si>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</si>
  <si>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</si>
  <si>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</si>
  <si>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</si>
  <si>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</si>
  <si>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</si>
  <si>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</si>
  <si>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</si>
  <si>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</si>
  <si>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</si>
  <si>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</si>
  <si>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</si>
  <si>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</si>
  <si>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</si>
  <si>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</si>
  <si>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</si>
  <si>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</si>
  <si>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</si>
  <si>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</si>
  <si>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</si>
  <si>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</si>
  <si>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</si>
  <si>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</si>
  <si>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</si>
  <si>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</si>
  <si>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</si>
  <si>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</si>
  <si>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</si>
  <si>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</si>
  <si>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</si>
  <si>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</si>
  <si>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</si>
  <si>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</si>
  <si>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</si>
  <si>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</si>
  <si>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</si>
  <si>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</si>
  <si>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</si>
  <si>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</si>
  <si>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</si>
  <si>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</si>
  <si>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</si>
  <si>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</si>
  <si>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</si>
  <si>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</si>
  <si>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</si>
  <si>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</si>
  <si>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</si>
  <si>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</si>
  <si>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</si>
  <si>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</si>
  <si>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</si>
  <si>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</si>
  <si>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</si>
  <si>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</si>
  <si>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</si>
  <si>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</si>
  <si>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</si>
  <si>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</si>
  <si>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</si>
  <si>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</si>
  <si>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</si>
  <si>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</si>
  <si>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</si>
  <si>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</si>
  <si>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</si>
  <si>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</si>
  <si>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（別紙36－2）</t>
    <phoneticPr fontId="2"/>
  </si>
  <si>
    <t>(7)  　家族に対する介護等を日常的に行っている児童や、障害者、生活困窮者、</t>
  </si>
  <si>
    <t>(8)  　特定事業所集中減算の適用の有無</t>
  </si>
  <si>
    <t>(8)  　家族に対する介護等を日常的に行っている児童や、障害者、生活困窮者、</t>
    <phoneticPr fontId="2"/>
  </si>
  <si>
    <t>(9)  　特定事業所集中減算の適用の有無</t>
    <phoneticPr fontId="2"/>
  </si>
  <si>
    <t>　　４　短期入所療養介護にあっては、同一の施設区分で事業の実施が複数の病棟にわたる場合は、病棟ごとに届け出てください。</t>
    <phoneticPr fontId="2"/>
  </si>
  <si>
    <t>介 護 給 付 費 算 定 に 係 る 体 制 等 状 況 一 覧 表（居宅介護支援）</t>
    <rPh sb="36" eb="38">
      <t>キョタク</t>
    </rPh>
    <rPh sb="38" eb="40">
      <t>カイゴ</t>
    </rPh>
    <rPh sb="40" eb="42">
      <t>シエン</t>
    </rPh>
    <phoneticPr fontId="2"/>
  </si>
  <si>
    <t>介 護 給 付 費 算 定 に 係 る 体 制 等 状 況 一 覧 表 （介護予防支援）</t>
    <rPh sb="37" eb="38">
      <t>スケ</t>
    </rPh>
    <rPh sb="38" eb="39">
      <t>ユズル</t>
    </rPh>
    <rPh sb="39" eb="40">
      <t>ヨ</t>
    </rPh>
    <rPh sb="40" eb="41">
      <t>ボウ</t>
    </rPh>
    <rPh sb="41" eb="43">
      <t>シエン</t>
    </rPh>
    <phoneticPr fontId="2"/>
  </si>
  <si>
    <t>（標準様式1）</t>
    <rPh sb="1" eb="3">
      <t>ヒョウジュン</t>
    </rPh>
    <rPh sb="3" eb="5">
      <t>ヨウシキ</t>
    </rPh>
    <phoneticPr fontId="2"/>
  </si>
  <si>
    <t>従業者の勤務の体制及び勤務形態一覧表</t>
    <phoneticPr fontId="36"/>
  </si>
  <si>
    <t>サービス種別</t>
    <rPh sb="4" eb="6">
      <t>シュベツ</t>
    </rPh>
    <phoneticPr fontId="36"/>
  </si>
  <si>
    <t>(</t>
    <phoneticPr fontId="36"/>
  </si>
  <si>
    <t>居宅介護支援</t>
    <rPh sb="0" eb="2">
      <t>キョタク</t>
    </rPh>
    <rPh sb="2" eb="4">
      <t>カイゴ</t>
    </rPh>
    <rPh sb="4" eb="6">
      <t>シエン</t>
    </rPh>
    <phoneticPr fontId="36"/>
  </si>
  <si>
    <t>）</t>
    <phoneticPr fontId="36"/>
  </si>
  <si>
    <t>令和</t>
    <rPh sb="0" eb="2">
      <t>レイワ</t>
    </rPh>
    <phoneticPr fontId="36"/>
  </si>
  <si>
    <t>)</t>
    <phoneticPr fontId="36"/>
  </si>
  <si>
    <t>年</t>
    <rPh sb="0" eb="1">
      <t>ネン</t>
    </rPh>
    <phoneticPr fontId="36"/>
  </si>
  <si>
    <t>月</t>
    <rPh sb="0" eb="1">
      <t>ゲツ</t>
    </rPh>
    <phoneticPr fontId="36"/>
  </si>
  <si>
    <t>事業所名</t>
    <rPh sb="0" eb="3">
      <t>ジギョウショ</t>
    </rPh>
    <rPh sb="3" eb="4">
      <t>メイ</t>
    </rPh>
    <phoneticPr fontId="36"/>
  </si>
  <si>
    <t>(1)</t>
    <phoneticPr fontId="36"/>
  </si>
  <si>
    <t>４週</t>
  </si>
  <si>
    <t>(2)</t>
    <phoneticPr fontId="3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</si>
  <si>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</si>
  <si>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</si>
  <si>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時間/週</t>
    <rPh sb="0" eb="2">
      <t>ジカン</t>
    </rPh>
    <rPh sb="3" eb="4">
      <t>シュウ</t>
    </rPh>
    <phoneticPr fontId="36"/>
  </si>
  <si>
    <t>時間/月</t>
    <rPh sb="0" eb="2">
      <t>ジカン</t>
    </rPh>
    <rPh sb="3" eb="4">
      <t>ツキ</t>
    </rPh>
    <phoneticPr fontId="36"/>
  </si>
  <si>
    <t>(4) 利用者数（新規の場合は推定数）</t>
  </si>
  <si>
    <t>人</t>
    <rPh sb="0" eb="1">
      <t>ニン</t>
    </rPh>
    <phoneticPr fontId="36"/>
  </si>
  <si>
    <t>当月の日数</t>
    <rPh sb="0" eb="2">
      <t>トウゲツ</t>
    </rPh>
    <rPh sb="3" eb="5">
      <t>ニッスウ</t>
    </rPh>
    <phoneticPr fontId="36"/>
  </si>
  <si>
    <t>日</t>
    <rPh sb="0" eb="1">
      <t>ニチ</t>
    </rPh>
    <phoneticPr fontId="36"/>
  </si>
  <si>
    <t>No</t>
    <phoneticPr fontId="36"/>
  </si>
  <si>
    <t>(5) 
職種</t>
    <phoneticPr fontId="2"/>
  </si>
  <si>
    <t>(6)
勤務
形態</t>
    <phoneticPr fontId="2"/>
  </si>
  <si>
    <t>(7)
資格</t>
    <rPh sb="4" eb="6">
      <t>シカク</t>
    </rPh>
    <phoneticPr fontId="36"/>
  </si>
  <si>
    <t>(8) 氏　名</t>
    <phoneticPr fontId="2"/>
  </si>
  <si>
    <t>(9)</t>
    <phoneticPr fontId="36"/>
  </si>
  <si>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</si>
  <si>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</si>
  <si>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36"/>
  </si>
  <si>
    <t>2週目</t>
    <rPh sb="1" eb="2">
      <t>シュウ</t>
    </rPh>
    <rPh sb="2" eb="3">
      <t>メ</t>
    </rPh>
    <phoneticPr fontId="36"/>
  </si>
  <si>
    <t>3週目</t>
    <rPh sb="1" eb="2">
      <t>シュウ</t>
    </rPh>
    <rPh sb="2" eb="3">
      <t>メ</t>
    </rPh>
    <phoneticPr fontId="36"/>
  </si>
  <si>
    <t>4週目</t>
    <rPh sb="1" eb="2">
      <t>シュウ</t>
    </rPh>
    <rPh sb="2" eb="3">
      <t>メ</t>
    </rPh>
    <phoneticPr fontId="36"/>
  </si>
  <si>
    <t>5週目</t>
    <rPh sb="1" eb="2">
      <t>シュウ</t>
    </rPh>
    <rPh sb="2" eb="3">
      <t>メ</t>
    </rPh>
    <phoneticPr fontId="3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</si>
  <si>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6"/>
  </si>
  <si>
    <t>（勤務形態の記号）</t>
    <rPh sb="1" eb="3">
      <t>キンム</t>
    </rPh>
    <rPh sb="3" eb="5">
      <t>ケイタイ</t>
    </rPh>
    <rPh sb="6" eb="8">
      <t>キゴウ</t>
    </rPh>
    <phoneticPr fontId="36"/>
  </si>
  <si>
    <t>勤務形態</t>
    <rPh sb="0" eb="2">
      <t>キンム</t>
    </rPh>
    <rPh sb="2" eb="4">
      <t>ケイタイ</t>
    </rPh>
    <phoneticPr fontId="36"/>
  </si>
  <si>
    <t>勤務時間数合計</t>
    <rPh sb="0" eb="2">
      <t>キンム</t>
    </rPh>
    <rPh sb="2" eb="5">
      <t>ジカンスウ</t>
    </rPh>
    <rPh sb="5" eb="7">
      <t>ゴウケイ</t>
    </rPh>
    <phoneticPr fontId="36"/>
  </si>
  <si>
    <t>常勤換算の対象時間数</t>
    <rPh sb="0" eb="2">
      <t>ジョウキン</t>
    </rPh>
    <rPh sb="2" eb="4">
      <t>カンサン</t>
    </rPh>
    <rPh sb="5" eb="7">
      <t>タイショウ</t>
    </rPh>
    <rPh sb="7" eb="9">
      <t>ジカン</t>
    </rPh>
    <rPh sb="9" eb="10">
      <t>スウ</t>
    </rPh>
    <phoneticPr fontId="36"/>
  </si>
  <si>
    <t>常勤換算方法対象外の</t>
    <rPh sb="0" eb="2">
      <t>ジョウキン</t>
    </rPh>
    <rPh sb="2" eb="4">
      <t>カンサン</t>
    </rPh>
    <rPh sb="4" eb="6">
      <t>ホウホウ</t>
    </rPh>
    <rPh sb="6" eb="9">
      <t>タイショウガイ</t>
    </rPh>
    <phoneticPr fontId="36"/>
  </si>
  <si>
    <t>記号</t>
    <rPh sb="0" eb="2">
      <t>キゴウ</t>
    </rPh>
    <phoneticPr fontId="36"/>
  </si>
  <si>
    <t>区分</t>
    <rPh sb="0" eb="2">
      <t>クブン</t>
    </rPh>
    <phoneticPr fontId="36"/>
  </si>
  <si>
    <t>当月合計</t>
    <rPh sb="0" eb="2">
      <t>トウゲツ</t>
    </rPh>
    <rPh sb="2" eb="4">
      <t>ゴウケイ</t>
    </rPh>
    <phoneticPr fontId="36"/>
  </si>
  <si>
    <t>週平均</t>
    <rPh sb="0" eb="3">
      <t>シュウヘイキン</t>
    </rPh>
    <phoneticPr fontId="36"/>
  </si>
  <si>
    <t>常勤の従業者の人数</t>
    <rPh sb="0" eb="2">
      <t>ジョウキン</t>
    </rPh>
    <rPh sb="3" eb="6">
      <t>ジュウギョウシャ</t>
    </rPh>
    <rPh sb="7" eb="9">
      <t>ニンズウ</t>
    </rPh>
    <phoneticPr fontId="36"/>
  </si>
  <si>
    <t>A</t>
    <phoneticPr fontId="36"/>
  </si>
  <si>
    <t>常勤で専従</t>
    <rPh sb="0" eb="2">
      <t>ジョウキン</t>
    </rPh>
    <rPh sb="3" eb="5">
      <t>センジュウ</t>
    </rPh>
    <phoneticPr fontId="36"/>
  </si>
  <si>
    <t>B</t>
    <phoneticPr fontId="36"/>
  </si>
  <si>
    <t>常勤で兼務</t>
    <rPh sb="0" eb="2">
      <t>ジョウキン</t>
    </rPh>
    <rPh sb="3" eb="5">
      <t>ケンム</t>
    </rPh>
    <phoneticPr fontId="36"/>
  </si>
  <si>
    <t>C</t>
    <phoneticPr fontId="36"/>
  </si>
  <si>
    <t>非常勤で専従</t>
    <rPh sb="0" eb="3">
      <t>ヒジョウキン</t>
    </rPh>
    <rPh sb="4" eb="6">
      <t>センジュウ</t>
    </rPh>
    <phoneticPr fontId="36"/>
  </si>
  <si>
    <t>-</t>
    <phoneticPr fontId="36"/>
  </si>
  <si>
    <t>D</t>
    <phoneticPr fontId="36"/>
  </si>
  <si>
    <t>非常勤で兼務</t>
    <rPh sb="0" eb="3">
      <t>ヒジョウキン</t>
    </rPh>
    <rPh sb="4" eb="6">
      <t>ケンム</t>
    </rPh>
    <phoneticPr fontId="36"/>
  </si>
  <si>
    <t>合計</t>
    <rPh sb="0" eb="2">
      <t>ゴウケイ</t>
    </rPh>
    <phoneticPr fontId="36"/>
  </si>
  <si>
    <t>■ 常勤換算方法による人数</t>
    <rPh sb="2" eb="4">
      <t>ジョウキン</t>
    </rPh>
    <rPh sb="4" eb="6">
      <t>カンサン</t>
    </rPh>
    <rPh sb="6" eb="8">
      <t>ホウホウ</t>
    </rPh>
    <rPh sb="11" eb="13">
      <t>ニンズウ</t>
    </rPh>
    <phoneticPr fontId="36"/>
  </si>
  <si>
    <t>基準：</t>
    <rPh sb="0" eb="2">
      <t>キジュン</t>
    </rPh>
    <phoneticPr fontId="36"/>
  </si>
  <si>
    <t>週</t>
  </si>
  <si>
    <t>常勤換算の</t>
    <rPh sb="0" eb="2">
      <t>ジョウキン</t>
    </rPh>
    <rPh sb="2" eb="4">
      <t>カンサン</t>
    </rPh>
    <phoneticPr fontId="36"/>
  </si>
  <si>
    <t>常勤の従業者が</t>
    <rPh sb="0" eb="2">
      <t>ジョウキン</t>
    </rPh>
    <rPh sb="3" eb="6">
      <t>ジュウギョウシャ</t>
    </rPh>
    <phoneticPr fontId="36"/>
  </si>
  <si>
    <t>常勤換算後の人数</t>
    <rPh sb="0" eb="2">
      <t>ジョウキン</t>
    </rPh>
    <rPh sb="2" eb="4">
      <t>カンサン</t>
    </rPh>
    <rPh sb="4" eb="5">
      <t>ゴ</t>
    </rPh>
    <rPh sb="6" eb="8">
      <t>ニンズウ</t>
    </rPh>
    <phoneticPr fontId="36"/>
  </si>
  <si>
    <t>÷</t>
    <phoneticPr fontId="36"/>
  </si>
  <si>
    <t>＝</t>
    <phoneticPr fontId="36"/>
  </si>
  <si>
    <t>（小数点第2位以下切り捨て）</t>
    <rPh sb="1" eb="4">
      <t>ショウスウテン</t>
    </rPh>
    <rPh sb="4" eb="5">
      <t>ダイ</t>
    </rPh>
    <rPh sb="6" eb="7">
      <t>イ</t>
    </rPh>
    <rPh sb="7" eb="9">
      <t>イカ</t>
    </rPh>
    <rPh sb="9" eb="10">
      <t>キ</t>
    </rPh>
    <rPh sb="11" eb="12">
      <t>ス</t>
    </rPh>
    <phoneticPr fontId="3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</si>
  <si>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6"/>
  </si>
  <si>
    <t>常勤の従業者の人数</t>
  </si>
  <si>
    <t>常勤換算方法による人数</t>
    <rPh sb="0" eb="2">
      <t>ジョウキン</t>
    </rPh>
    <rPh sb="2" eb="4">
      <t>カンサン</t>
    </rPh>
    <rPh sb="4" eb="6">
      <t>ホウホウ</t>
    </rPh>
    <rPh sb="9" eb="11">
      <t>ニンズウ</t>
    </rPh>
    <phoneticPr fontId="36"/>
  </si>
  <si>
    <t>＋</t>
    <phoneticPr fontId="36"/>
  </si>
  <si>
    <t>○○○○</t>
    <phoneticPr fontId="36"/>
  </si>
  <si>
    <t>管理者</t>
    <rPh sb="0" eb="3">
      <t>カンリシャ</t>
    </rPh>
    <phoneticPr fontId="36"/>
  </si>
  <si>
    <t>A</t>
  </si>
  <si>
    <t>主任介護支援専門員</t>
    <rPh sb="0" eb="2">
      <t>シュニン</t>
    </rPh>
    <rPh sb="2" eb="4">
      <t>カイゴ</t>
    </rPh>
    <rPh sb="4" eb="6">
      <t>シエン</t>
    </rPh>
    <rPh sb="6" eb="9">
      <t>センモンイン</t>
    </rPh>
    <phoneticPr fontId="36"/>
  </si>
  <si>
    <t>厚労　太郎</t>
    <rPh sb="0" eb="2">
      <t>コウロウ</t>
    </rPh>
    <rPh sb="3" eb="5">
      <t>タロウ</t>
    </rPh>
    <phoneticPr fontId="36"/>
  </si>
  <si>
    <t>介護支援専門員</t>
    <rPh sb="0" eb="2">
      <t>カイゴ</t>
    </rPh>
    <rPh sb="2" eb="4">
      <t>シエン</t>
    </rPh>
    <rPh sb="4" eb="7">
      <t>センモンイン</t>
    </rPh>
    <phoneticPr fontId="36"/>
  </si>
  <si>
    <t>○○　A郞</t>
    <rPh sb="4" eb="5">
      <t>ロウ</t>
    </rPh>
    <phoneticPr fontId="36"/>
  </si>
  <si>
    <t>○○　B子</t>
    <rPh sb="4" eb="5">
      <t>コ</t>
    </rPh>
    <phoneticPr fontId="36"/>
  </si>
  <si>
    <t>○○　C子</t>
    <rPh sb="4" eb="5">
      <t>コ</t>
    </rPh>
    <phoneticPr fontId="36"/>
  </si>
  <si>
    <t>C</t>
  </si>
  <si>
    <t>○○　D子</t>
    <rPh sb="4" eb="5">
      <t>コ</t>
    </rPh>
    <phoneticPr fontId="36"/>
  </si>
  <si>
    <t>≪提出不要≫</t>
    <rPh sb="1" eb="3">
      <t>テイシュツ</t>
    </rPh>
    <rPh sb="3" eb="5">
      <t>フヨウ</t>
    </rPh>
    <phoneticPr fontId="3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</si>
  <si>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</si>
  <si>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・・・直接入力する必要がある箇所です。</t>
    <rPh sb="3" eb="5">
      <t>チョクセツ</t>
    </rPh>
    <rPh sb="5" eb="7">
      <t>ニュウリョク</t>
    </rPh>
    <rPh sb="9" eb="11">
      <t>ヒツヨウ</t>
    </rPh>
    <rPh sb="14" eb="16">
      <t>カショ</t>
    </rPh>
    <phoneticPr fontId="36"/>
  </si>
  <si>
    <t>下記の記入方法に従って、入力してください。</t>
    <rPh sb="0" eb="2">
      <t>カキ</t>
    </rPh>
    <rPh sb="3" eb="5">
      <t>キニュウ</t>
    </rPh>
    <rPh sb="5" eb="7">
      <t>ホウホウ</t>
    </rPh>
    <rPh sb="8" eb="9">
      <t>シタガ</t>
    </rPh>
    <rPh sb="12" eb="14">
      <t>ニュウリョク</t>
    </rPh>
    <phoneticPr fontId="36"/>
  </si>
  <si>
    <t>・・・プルダウンから選択して入力する必要がある箇所です。</t>
    <rPh sb="10" eb="12">
      <t>センタク</t>
    </rPh>
    <rPh sb="14" eb="16">
      <t>ニュウリョク</t>
    </rPh>
    <rPh sb="18" eb="20">
      <t>ヒツヨウ</t>
    </rPh>
    <rPh sb="23" eb="25">
      <t>カショ</t>
    </rPh>
    <phoneticPr fontId="3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</si>
  <si>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</si>
  <si>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</si>
  <si>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「４週」・「暦月」のいずれかを選択してください。</t>
    <rPh sb="7" eb="8">
      <t>シュウ</t>
    </rPh>
    <rPh sb="11" eb="12">
      <t>レキ</t>
    </rPh>
    <rPh sb="12" eb="13">
      <t>ツキ</t>
    </rPh>
    <rPh sb="20" eb="22">
      <t>センタク</t>
    </rPh>
    <phoneticPr fontId="3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</si>
  <si>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</si>
  <si>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</si>
  <si>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</si>
  <si>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6"/>
  </si>
  <si>
    <t xml:space="preserve"> 　　 記入の順序は、職種ごとにまとめてください。</t>
    <rPh sb="4" eb="6">
      <t>キニュウ</t>
    </rPh>
    <rPh sb="7" eb="9">
      <t>ジュンジョ</t>
    </rPh>
    <rPh sb="11" eb="13">
      <t>ショクシュ</t>
    </rPh>
    <phoneticPr fontId="36"/>
  </si>
  <si>
    <t>職種名</t>
    <rPh sb="0" eb="2">
      <t>ショクシュ</t>
    </rPh>
    <rPh sb="2" eb="3">
      <t>メイ</t>
    </rPh>
    <phoneticPr fontId="36"/>
  </si>
  <si>
    <t>介護予防支援担当職員</t>
    <rPh sb="0" eb="2">
      <t>カイゴ</t>
    </rPh>
    <rPh sb="2" eb="4">
      <t>ヨボウ</t>
    </rPh>
    <rPh sb="4" eb="6">
      <t>シエン</t>
    </rPh>
    <rPh sb="6" eb="8">
      <t>タントウ</t>
    </rPh>
    <rPh sb="8" eb="10">
      <t>ショクイン</t>
    </rPh>
    <phoneticPr fontId="3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</si>
  <si>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</si>
  <si>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</si>
  <si>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</si>
  <si>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</si>
  <si>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</si>
  <si>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</si>
  <si>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</si>
  <si>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6"/>
  </si>
  <si>
    <t>　(8) 従業者の氏名を記入してください。</t>
    <rPh sb="5" eb="8">
      <t>ジュウギョウシャ</t>
    </rPh>
    <rPh sb="9" eb="11">
      <t>シメイ</t>
    </rPh>
    <rPh sb="12" eb="14">
      <t>キニュウ</t>
    </rPh>
    <phoneticPr fontId="3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</si>
  <si>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6"/>
  </si>
  <si>
    <t>　　  ※ 指定基準の確認に際しては、４週分の入力で差し支えありません。</t>
    <phoneticPr fontId="3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</si>
  <si>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</si>
  <si>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</si>
  <si>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</si>
  <si>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</si>
  <si>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</si>
  <si>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</si>
  <si>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6"/>
  </si>
  <si>
    <t>　　　　○ 常勤換算方法とは、非常勤の従業者について「事業所の従業者の勤務延時間数を当該事業所において常勤の従業者が勤務すべき時間数で除することにより、</t>
    <phoneticPr fontId="36"/>
  </si>
  <si>
    <t>　　　　　常勤の従業者の員数に換算する方法」であるため、常勤の従業者については常勤換算方法によらず、実人数で計算する。</t>
    <phoneticPr fontId="3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</si>
  <si>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6"/>
  </si>
  <si>
    <t>　　　　　手入力すること。</t>
    <phoneticPr fontId="3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</si>
  <si>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</si>
  <si>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</si>
  <si>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6"/>
  </si>
  <si>
    <t>１．サービス種別</t>
    <rPh sb="6" eb="8">
      <t>シュベツ</t>
    </rPh>
    <phoneticPr fontId="36"/>
  </si>
  <si>
    <t>サービス種別名</t>
    <rPh sb="4" eb="6">
      <t>シュベツ</t>
    </rPh>
    <rPh sb="6" eb="7">
      <t>メイ</t>
    </rPh>
    <phoneticPr fontId="36"/>
  </si>
  <si>
    <t>介護予防支援</t>
    <rPh sb="0" eb="2">
      <t>カイゴ</t>
    </rPh>
    <rPh sb="2" eb="4">
      <t>ヨボウ</t>
    </rPh>
    <rPh sb="4" eb="6">
      <t>シエン</t>
    </rPh>
    <phoneticPr fontId="36"/>
  </si>
  <si>
    <t>２．職種名・資格名称</t>
    <rPh sb="2" eb="4">
      <t>ショクシュ</t>
    </rPh>
    <rPh sb="4" eb="5">
      <t>メイ</t>
    </rPh>
    <rPh sb="6" eb="8">
      <t>シカク</t>
    </rPh>
    <rPh sb="8" eb="10">
      <t>メイショウ</t>
    </rPh>
    <phoneticPr fontId="36"/>
  </si>
  <si>
    <t>ー</t>
    <phoneticPr fontId="36"/>
  </si>
  <si>
    <t>資格</t>
    <rPh sb="0" eb="2">
      <t>シカク</t>
    </rPh>
    <phoneticPr fontId="36"/>
  </si>
  <si>
    <t>保健師</t>
    <rPh sb="0" eb="3">
      <t>ホケンシ</t>
    </rPh>
    <phoneticPr fontId="36"/>
  </si>
  <si>
    <t>ー</t>
  </si>
  <si>
    <t>社会福祉士</t>
    <rPh sb="0" eb="2">
      <t>シャカイ</t>
    </rPh>
    <rPh sb="2" eb="5">
      <t>フクシシ</t>
    </rPh>
    <phoneticPr fontId="36"/>
  </si>
  <si>
    <t>経験ある看護師</t>
    <rPh sb="0" eb="2">
      <t>ケイケン</t>
    </rPh>
    <rPh sb="4" eb="7">
      <t>カンゴシ</t>
    </rPh>
    <phoneticPr fontId="36"/>
  </si>
  <si>
    <t>社会福祉主事（3年以上従事）</t>
    <rPh sb="0" eb="2">
      <t>シャカイ</t>
    </rPh>
    <rPh sb="2" eb="4">
      <t>フクシ</t>
    </rPh>
    <rPh sb="4" eb="6">
      <t>シュジ</t>
    </rPh>
    <rPh sb="8" eb="9">
      <t>ネン</t>
    </rPh>
    <rPh sb="9" eb="11">
      <t>イジョウ</t>
    </rPh>
    <rPh sb="11" eb="13">
      <t>ジュウジ</t>
    </rPh>
    <phoneticPr fontId="36"/>
  </si>
  <si>
    <t>【自治体の皆様へ】</t>
    <rPh sb="1" eb="4">
      <t>ジチタイ</t>
    </rPh>
    <rPh sb="5" eb="7">
      <t>ミナサマ</t>
    </rPh>
    <phoneticPr fontId="36"/>
  </si>
  <si>
    <t>※ INDIRECT関数使用のため、以下のとおりセルに「名前の定義」をしています。</t>
    <rPh sb="10" eb="12">
      <t>カンスウ</t>
    </rPh>
    <rPh sb="12" eb="14">
      <t>シヨウ</t>
    </rPh>
    <rPh sb="18" eb="20">
      <t>イカ</t>
    </rPh>
    <rPh sb="28" eb="30">
      <t>ナマエ</t>
    </rPh>
    <rPh sb="31" eb="33">
      <t>テイギ</t>
    </rPh>
    <phoneticPr fontId="36"/>
  </si>
  <si>
    <t>　15行目・・・「職種」</t>
    <rPh sb="3" eb="5">
      <t>ギョウメ</t>
    </rPh>
    <rPh sb="9" eb="11">
      <t>ショクシュ</t>
    </rPh>
    <phoneticPr fontId="36"/>
  </si>
  <si>
    <t>　C列・・・「管理者」</t>
    <rPh sb="2" eb="3">
      <t>レツ</t>
    </rPh>
    <rPh sb="7" eb="10">
      <t>カンリシャ</t>
    </rPh>
    <phoneticPr fontId="36"/>
  </si>
  <si>
    <t>　D列・・・「介護支援専門員」</t>
    <rPh sb="2" eb="3">
      <t>レツ</t>
    </rPh>
    <rPh sb="7" eb="9">
      <t>カイゴ</t>
    </rPh>
    <rPh sb="9" eb="11">
      <t>シエン</t>
    </rPh>
    <rPh sb="11" eb="14">
      <t>センモンイン</t>
    </rPh>
    <phoneticPr fontId="36"/>
  </si>
  <si>
    <t>　E列・・・「介護予防支援担当職員」</t>
    <rPh sb="2" eb="3">
      <t>レツ</t>
    </rPh>
    <rPh sb="7" eb="9">
      <t>カイゴ</t>
    </rPh>
    <rPh sb="9" eb="11">
      <t>ヨボウ</t>
    </rPh>
    <rPh sb="11" eb="13">
      <t>シエン</t>
    </rPh>
    <rPh sb="13" eb="15">
      <t>タントウ</t>
    </rPh>
    <rPh sb="15" eb="17">
      <t>ショクイン</t>
    </rPh>
    <phoneticPr fontId="3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</si>
  <si>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6"/>
  </si>
  <si>
    <t>　行が足りない場合は、適宜追加してください。</t>
    <rPh sb="1" eb="2">
      <t>ギョウ</t>
    </rPh>
    <rPh sb="3" eb="4">
      <t>タ</t>
    </rPh>
    <rPh sb="7" eb="9">
      <t>バアイ</t>
    </rPh>
    <rPh sb="11" eb="13">
      <t>テキギ</t>
    </rPh>
    <rPh sb="13" eb="15">
      <t>ツイカ</t>
    </rPh>
    <phoneticPr fontId="3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</si>
  <si>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</si>
  <si>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6"/>
  </si>
  <si>
    <t>　・「数式」タブ　⇒　「名前の定義」を選択</t>
    <rPh sb="3" eb="5">
      <t>スウシキ</t>
    </rPh>
    <rPh sb="12" eb="14">
      <t>ナマエ</t>
    </rPh>
    <rPh sb="15" eb="17">
      <t>テイギ</t>
    </rPh>
    <rPh sb="19" eb="21">
      <t>センタク</t>
    </rPh>
    <phoneticPr fontId="36"/>
  </si>
  <si>
    <t>　・「名前」に職種名を入力</t>
    <rPh sb="3" eb="5">
      <t>ナマエ</t>
    </rPh>
    <rPh sb="7" eb="9">
      <t>ショクシュ</t>
    </rPh>
    <rPh sb="9" eb="10">
      <t>メイ</t>
    </rPh>
    <rPh sb="11" eb="13">
      <t>ニュウリョク</t>
    </rPh>
    <phoneticPr fontId="3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</si>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</sst>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0#"/>
    <numFmt numFmtId="179" formatCode="#,##0&quot;人&quot;"/>
    <numFmt numFmtId="180" formatCode="#,##0.##"/>
    <numFmt numFmtId="181" formatCode="#,##0.0&quot;人&quot;"/>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
      <b/>
      <sz val="16"/>
      <name val="HGSｺﾞｼｯｸM"/>
      <family val="3"/>
      <charset val="128"/>
    </font>
    <font>
      <sz val="6"/>
      <name val="ＭＳ Ｐゴシック"/>
      <family val="2"/>
      <charset val="128"/>
      <scheme val="minor"/>
    </font>
    <font>
      <b/>
      <sz val="14"/>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1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medium">
        <color indexed="64"/>
      </right>
      <top/>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3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2"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applyAlignment="1">
      <alignment vertical="center"/>
    </xf>
    <xf numFmtId="0" fontId="3" fillId="0" borderId="17" xfId="0" applyFont="1" applyBorder="1" applyAlignment="1">
      <alignment vertical="center"/>
    </xf>
    <xf numFmtId="0" fontId="7" fillId="0" borderId="0" xfId="0" applyFont="1" applyAlignment="1">
      <alignment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4" fillId="0" borderId="0" xfId="0"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41" xfId="0" applyFont="1" applyFill="1" applyBorder="1" applyAlignment="1">
      <alignment horizontal="left" vertical="center" wrapText="1"/>
    </xf>
    <xf numFmtId="0" fontId="3" fillId="33" borderId="39"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45"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40" xfId="0" applyFont="1" applyFill="1" applyBorder="1" applyAlignment="1">
      <alignment vertical="center"/>
    </xf>
    <xf numFmtId="0" fontId="0" fillId="33" borderId="31" xfId="0" applyFont="1" applyFill="1" applyBorder="1" applyAlignment="1">
      <alignment vertical="center"/>
    </xf>
    <xf numFmtId="0" fontId="0" fillId="33" borderId="37"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12"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9" fillId="33" borderId="0" xfId="0" applyFont="1" applyFill="1" applyAlignment="1">
      <alignment vertical="center"/>
    </xf>
    <xf numFmtId="0" fontId="9" fillId="33" borderId="0" xfId="0" applyFont="1" applyFill="1" applyAlignment="1">
      <alignment horizontal="center" vertical="center"/>
    </xf>
    <xf numFmtId="0" fontId="3" fillId="33" borderId="0" xfId="0" applyFont="1" applyFill="1" applyAlignment="1">
      <alignment horizontal="center" vertical="center"/>
    </xf>
    <xf numFmtId="0" fontId="3" fillId="33" borderId="34"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2" fillId="33" borderId="0" xfId="0" applyFont="1" applyFill="1" applyAlignment="1">
      <alignment horizontal="left" vertical="center"/>
    </xf>
    <xf numFmtId="0" fontId="3" fillId="33" borderId="0" xfId="0" applyFont="1" applyFill="1" applyAlignment="1">
      <alignment horizontal="left" vertical="top"/>
    </xf>
    <xf numFmtId="0" fontId="11" fillId="33" borderId="0" xfId="0" applyFont="1" applyFill="1" applyAlignment="1">
      <alignment horizontal="left" vertical="center"/>
    </xf>
    <xf numFmtId="0" fontId="34" fillId="33" borderId="3" xfId="0" applyFont="1" applyFill="1" applyBorder="1" applyAlignment="1">
      <alignment horizontal="center"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30"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2" fillId="33" borderId="5" xfId="0" applyFont="1" applyFill="1" applyBorder="1" applyAlignment="1">
      <alignment vertical="center"/>
    </xf>
    <xf numFmtId="0" fontId="32" fillId="33" borderId="15"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0" fillId="33" borderId="0" xfId="0" applyFont="1" applyFill="1"/>
    <xf numFmtId="0" fontId="9" fillId="33" borderId="0" xfId="0" applyFont="1" applyFill="1" applyAlignment="1">
      <alignment horizontal="left" vertical="center"/>
    </xf>
    <xf numFmtId="0" fontId="3" fillId="33" borderId="0" xfId="0" applyFont="1" applyFill="1" applyAlignment="1">
      <alignment vertical="top" wrapText="1"/>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righ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3" fillId="33" borderId="0" xfId="0" applyFont="1" applyFill="1" applyAlignment="1">
      <alignment horizontal="left"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3" fillId="33" borderId="11" xfId="0" applyFont="1" applyFill="1" applyBorder="1" applyAlignment="1">
      <alignment horizontal="center" vertical="center"/>
    </xf>
    <xf numFmtId="0" fontId="9" fillId="33"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9" fillId="0" borderId="0" xfId="51" applyFont="1">
      <alignment vertical="center"/>
    </xf>
    <xf numFmtId="0" fontId="9" fillId="0" borderId="0" xfId="51" applyFont="1" applyAlignment="1">
      <alignment horizontal="left" vertical="center"/>
    </xf>
    <xf numFmtId="0" fontId="35" fillId="0" borderId="0" xfId="51" applyFont="1" applyAlignment="1">
      <alignment horizontal="left" vertical="center"/>
    </xf>
    <xf numFmtId="0" fontId="35" fillId="0" borderId="0" xfId="51" applyFont="1" applyAlignment="1">
      <alignment horizontal="right" vertical="center"/>
    </xf>
    <xf numFmtId="0" fontId="37" fillId="0" borderId="0" xfId="51" applyFont="1" applyAlignment="1">
      <alignment horizontal="left" vertical="center"/>
    </xf>
    <xf numFmtId="0" fontId="35" fillId="0" borderId="0" xfId="51" applyFont="1">
      <alignment vertical="center"/>
    </xf>
    <xf numFmtId="0" fontId="37" fillId="0" borderId="0" xfId="51" applyFont="1" applyAlignment="1">
      <alignment horizontal="right" vertical="center"/>
    </xf>
    <xf numFmtId="0" fontId="37" fillId="33" borderId="0" xfId="51" applyFont="1" applyFill="1" applyAlignment="1">
      <alignment horizontal="center" vertical="center"/>
    </xf>
    <xf numFmtId="0" fontId="37" fillId="33" borderId="0" xfId="51" applyFont="1" applyFill="1" applyAlignment="1">
      <alignment horizontal="right" vertical="center"/>
    </xf>
    <xf numFmtId="0" fontId="37" fillId="33" borderId="0" xfId="51" applyFont="1" applyFill="1">
      <alignment vertical="center"/>
    </xf>
    <xf numFmtId="0" fontId="37" fillId="0" borderId="0" xfId="51" applyFont="1">
      <alignment vertical="center"/>
    </xf>
    <xf numFmtId="0" fontId="35" fillId="0" borderId="0" xfId="51" applyFont="1" applyAlignment="1">
      <alignment horizontal="center" vertical="center"/>
    </xf>
    <xf numFmtId="0" fontId="9" fillId="0" borderId="0" xfId="51" quotePrefix="1" applyFont="1" applyAlignment="1">
      <alignment horizontal="center" vertical="center"/>
    </xf>
    <xf numFmtId="0" fontId="9" fillId="33" borderId="0" xfId="51" applyFont="1" applyFill="1">
      <alignment vertical="center"/>
    </xf>
    <xf numFmtId="0" fontId="35" fillId="33" borderId="0" xfId="51" applyFont="1" applyFill="1" applyAlignment="1">
      <alignment horizontal="right" vertical="center"/>
    </xf>
    <xf numFmtId="0" fontId="35" fillId="33" borderId="0" xfId="51" applyFont="1" applyFill="1">
      <alignment vertical="center"/>
    </xf>
    <xf numFmtId="0" fontId="35" fillId="33" borderId="0" xfId="51" applyFont="1" applyFill="1" applyAlignment="1">
      <alignment horizontal="center" vertical="center"/>
    </xf>
    <xf numFmtId="0" fontId="9" fillId="33" borderId="0" xfId="51" applyFont="1" applyFill="1" applyAlignment="1">
      <alignment horizontal="center" vertical="center"/>
    </xf>
    <xf numFmtId="0" fontId="7" fillId="33" borderId="0" xfId="51" applyFont="1" applyFill="1" applyAlignment="1">
      <alignment horizontal="centerContinuous" vertical="center"/>
    </xf>
    <xf numFmtId="0" fontId="9" fillId="33" borderId="0" xfId="51" applyFont="1" applyFill="1" applyAlignment="1">
      <alignment horizontal="centerContinuous" vertical="center"/>
    </xf>
    <xf numFmtId="0" fontId="7" fillId="0" borderId="0" xfId="51" applyFont="1">
      <alignment vertical="center"/>
    </xf>
    <xf numFmtId="0" fontId="9" fillId="0" borderId="0" xfId="51" applyFont="1" applyAlignment="1">
      <alignment horizontal="center" vertical="center"/>
    </xf>
    <xf numFmtId="0" fontId="9" fillId="0" borderId="0" xfId="51" applyFont="1" applyAlignment="1">
      <alignment horizontal="right" vertical="center"/>
    </xf>
    <xf numFmtId="20" fontId="9" fillId="33" borderId="0" xfId="51" applyNumberFormat="1" applyFont="1" applyFill="1">
      <alignment vertical="center"/>
    </xf>
    <xf numFmtId="20" fontId="9" fillId="33" borderId="0" xfId="51" applyNumberFormat="1" applyFont="1" applyFill="1" applyAlignment="1">
      <alignment horizontal="center" vertical="center"/>
    </xf>
    <xf numFmtId="177" fontId="9" fillId="33" borderId="0" xfId="51" applyNumberFormat="1" applyFont="1" applyFill="1">
      <alignment vertical="center"/>
    </xf>
    <xf numFmtId="0" fontId="9" fillId="33" borderId="0" xfId="51" applyFont="1" applyFill="1" applyAlignment="1">
      <alignment horizontal="left" vertical="center"/>
    </xf>
    <xf numFmtId="0" fontId="7" fillId="0" borderId="0" xfId="51" applyFont="1" applyAlignment="1">
      <alignment horizontal="left" vertical="center"/>
    </xf>
    <xf numFmtId="0" fontId="4" fillId="0" borderId="0" xfId="51" applyFont="1">
      <alignment vertical="center"/>
    </xf>
    <xf numFmtId="0" fontId="4" fillId="0" borderId="0" xfId="51" applyFont="1" applyAlignment="1">
      <alignment horizontal="left" vertical="center"/>
    </xf>
    <xf numFmtId="0" fontId="4" fillId="0" borderId="0" xfId="51" applyFont="1" applyAlignment="1">
      <alignment horizontal="right" vertical="center"/>
    </xf>
    <xf numFmtId="0" fontId="7" fillId="0" borderId="84" xfId="51" applyFont="1" applyBorder="1" applyAlignment="1">
      <alignment horizontal="center" vertical="center"/>
    </xf>
    <xf numFmtId="0" fontId="7" fillId="0" borderId="2" xfId="51" applyFont="1" applyBorder="1" applyAlignment="1">
      <alignment horizontal="center" vertical="center"/>
    </xf>
    <xf numFmtId="0" fontId="7" fillId="0" borderId="85" xfId="51" applyFont="1" applyBorder="1" applyAlignment="1">
      <alignment horizontal="center" vertical="center"/>
    </xf>
    <xf numFmtId="0" fontId="9" fillId="0" borderId="85" xfId="51" applyFont="1" applyBorder="1" applyAlignment="1">
      <alignment horizontal="center" vertical="center"/>
    </xf>
    <xf numFmtId="0" fontId="7" fillId="0" borderId="92" xfId="51" applyFont="1" applyBorder="1" applyAlignment="1">
      <alignment horizontal="center" vertical="center" wrapText="1"/>
    </xf>
    <xf numFmtId="0" fontId="7" fillId="0" borderId="93" xfId="51" applyFont="1" applyBorder="1" applyAlignment="1">
      <alignment horizontal="center" vertical="center" wrapText="1"/>
    </xf>
    <xf numFmtId="0" fontId="7" fillId="0" borderId="94" xfId="51" applyFont="1" applyBorder="1" applyAlignment="1">
      <alignment horizontal="center" vertical="center" wrapText="1"/>
    </xf>
    <xf numFmtId="0" fontId="9" fillId="0" borderId="93" xfId="51" applyFont="1" applyBorder="1" applyAlignment="1">
      <alignment horizontal="center" vertical="center" wrapText="1"/>
    </xf>
    <xf numFmtId="0" fontId="9" fillId="0" borderId="95" xfId="51" applyFont="1" applyBorder="1">
      <alignment vertical="center"/>
    </xf>
    <xf numFmtId="178" fontId="9" fillId="36" borderId="101" xfId="51" applyNumberFormat="1" applyFont="1" applyFill="1" applyBorder="1" applyAlignment="1" applyProtection="1">
      <alignment horizontal="center" vertical="center" shrinkToFit="1"/>
      <protection locked="0"/>
    </xf>
    <xf numFmtId="178" fontId="9" fillId="36" borderId="102" xfId="51" applyNumberFormat="1" applyFont="1" applyFill="1" applyBorder="1" applyAlignment="1" applyProtection="1">
      <alignment horizontal="center" vertical="center" shrinkToFit="1"/>
      <protection locked="0"/>
    </xf>
    <xf numFmtId="178" fontId="9" fillId="36" borderId="103" xfId="51" applyNumberFormat="1" applyFont="1" applyFill="1" applyBorder="1" applyAlignment="1" applyProtection="1">
      <alignment horizontal="center" vertical="center" shrinkToFit="1"/>
      <protection locked="0"/>
    </xf>
    <xf numFmtId="0" fontId="9" fillId="0" borderId="104" xfId="51" applyFont="1" applyBorder="1">
      <alignment vertical="center"/>
    </xf>
    <xf numFmtId="178" fontId="9" fillId="36" borderId="105" xfId="51" applyNumberFormat="1" applyFont="1" applyFill="1" applyBorder="1" applyAlignment="1" applyProtection="1">
      <alignment horizontal="center" vertical="center" shrinkToFit="1"/>
      <protection locked="0"/>
    </xf>
    <xf numFmtId="178" fontId="9" fillId="36" borderId="29" xfId="51" applyNumberFormat="1" applyFont="1" applyFill="1" applyBorder="1" applyAlignment="1" applyProtection="1">
      <alignment horizontal="center" vertical="center" shrinkToFit="1"/>
      <protection locked="0"/>
    </xf>
    <xf numFmtId="178" fontId="9" fillId="36" borderId="106" xfId="51" applyNumberFormat="1" applyFont="1" applyFill="1" applyBorder="1" applyAlignment="1" applyProtection="1">
      <alignment horizontal="center" vertical="center" shrinkToFit="1"/>
      <protection locked="0"/>
    </xf>
    <xf numFmtId="0" fontId="9" fillId="0" borderId="107" xfId="51" applyFont="1" applyBorder="1">
      <alignment vertical="center"/>
    </xf>
    <xf numFmtId="178" fontId="9" fillId="36" borderId="92" xfId="51" applyNumberFormat="1" applyFont="1" applyFill="1" applyBorder="1" applyAlignment="1" applyProtection="1">
      <alignment horizontal="center" vertical="center" shrinkToFit="1"/>
      <protection locked="0"/>
    </xf>
    <xf numFmtId="178" fontId="9" fillId="36" borderId="93" xfId="51" applyNumberFormat="1" applyFont="1" applyFill="1" applyBorder="1" applyAlignment="1" applyProtection="1">
      <alignment horizontal="center" vertical="center" shrinkToFit="1"/>
      <protection locked="0"/>
    </xf>
    <xf numFmtId="178" fontId="9" fillId="36" borderId="94" xfId="51" applyNumberFormat="1" applyFont="1" applyFill="1" applyBorder="1" applyAlignment="1" applyProtection="1">
      <alignment horizontal="center" vertical="center" shrinkToFit="1"/>
      <protection locked="0"/>
    </xf>
    <xf numFmtId="0" fontId="11" fillId="0" borderId="0" xfId="51" applyFont="1">
      <alignment vertical="center"/>
    </xf>
    <xf numFmtId="0" fontId="4" fillId="0" borderId="0" xfId="51" applyFont="1" applyAlignment="1">
      <alignment vertical="center" shrinkToFit="1"/>
    </xf>
    <xf numFmtId="0" fontId="3" fillId="0" borderId="0" xfId="51" applyFont="1" applyAlignment="1">
      <alignment vertical="center" shrinkToFit="1"/>
    </xf>
    <xf numFmtId="0" fontId="7" fillId="33" borderId="0" xfId="51" applyFont="1" applyFill="1">
      <alignment vertical="center"/>
    </xf>
    <xf numFmtId="0" fontId="7" fillId="0" borderId="0" xfId="51" applyFont="1" applyAlignment="1">
      <alignment horizontal="centerContinuous" vertical="center"/>
    </xf>
    <xf numFmtId="179" fontId="7" fillId="33" borderId="0" xfId="51" applyNumberFormat="1" applyFont="1" applyFill="1" applyAlignment="1">
      <alignment horizontal="center" vertical="center"/>
    </xf>
    <xf numFmtId="180" fontId="7" fillId="0" borderId="0" xfId="51" applyNumberFormat="1" applyFont="1">
      <alignment vertical="center"/>
    </xf>
    <xf numFmtId="0" fontId="7" fillId="33" borderId="0" xfId="51" applyFont="1" applyFill="1" applyAlignment="1">
      <alignment horizontal="center" vertical="center"/>
    </xf>
    <xf numFmtId="176" fontId="7" fillId="33" borderId="0" xfId="52" applyNumberFormat="1" applyFont="1" applyFill="1" applyBorder="1" applyAlignment="1" applyProtection="1">
      <alignment horizontal="right" vertical="center"/>
    </xf>
    <xf numFmtId="176" fontId="7" fillId="33" borderId="0" xfId="52" applyNumberFormat="1" applyFont="1" applyFill="1" applyBorder="1" applyAlignment="1" applyProtection="1">
      <alignment vertical="center"/>
    </xf>
    <xf numFmtId="177" fontId="7" fillId="33" borderId="0" xfId="51" applyNumberFormat="1" applyFont="1" applyFill="1">
      <alignment vertical="center"/>
    </xf>
    <xf numFmtId="0" fontId="7" fillId="0" borderId="0" xfId="51" applyFont="1" applyAlignment="1">
      <alignment horizontal="right" vertical="center"/>
    </xf>
    <xf numFmtId="0" fontId="38" fillId="0" borderId="0" xfId="51" applyFont="1">
      <alignment vertical="center"/>
    </xf>
    <xf numFmtId="0" fontId="7" fillId="33" borderId="0" xfId="51" applyFont="1" applyFill="1" applyAlignment="1">
      <alignment horizontal="left" vertical="center"/>
    </xf>
    <xf numFmtId="0" fontId="7" fillId="0" borderId="0" xfId="51" applyFont="1" applyAlignment="1">
      <alignment horizontal="center" vertical="center"/>
    </xf>
    <xf numFmtId="0" fontId="7" fillId="0" borderId="0" xfId="51" applyFont="1" applyAlignment="1">
      <alignment vertical="center" wrapText="1"/>
    </xf>
    <xf numFmtId="0" fontId="7" fillId="0" borderId="0" xfId="51" applyFont="1" applyAlignment="1">
      <alignment horizontal="justify" vertical="center" wrapText="1"/>
    </xf>
    <xf numFmtId="0" fontId="4" fillId="0" borderId="0" xfId="51" applyFont="1" applyAlignment="1">
      <alignment vertical="center" wrapText="1"/>
    </xf>
    <xf numFmtId="0" fontId="4" fillId="0" borderId="0" xfId="51" applyFont="1" applyAlignment="1">
      <alignment horizontal="justify" vertical="center" wrapText="1"/>
    </xf>
    <xf numFmtId="0" fontId="9" fillId="0" borderId="0" xfId="0" applyFont="1" applyAlignment="1">
      <alignment vertical="center"/>
    </xf>
    <xf numFmtId="0" fontId="9"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right" vertical="center"/>
    </xf>
    <xf numFmtId="0" fontId="37" fillId="0" borderId="0" xfId="0" applyFont="1" applyAlignment="1">
      <alignment horizontal="left" vertical="center"/>
    </xf>
    <xf numFmtId="0" fontId="9" fillId="0" borderId="0" xfId="0" applyFont="1" applyAlignment="1" applyProtection="1">
      <alignment vertical="center"/>
      <protection locked="0"/>
    </xf>
    <xf numFmtId="0" fontId="35" fillId="0" borderId="0" xfId="0" applyFont="1" applyAlignment="1">
      <alignment vertical="center"/>
    </xf>
    <xf numFmtId="0" fontId="35" fillId="0" borderId="0" xfId="0" applyFont="1" applyAlignment="1" applyProtection="1">
      <alignment horizontal="right" vertical="center"/>
      <protection locked="0"/>
    </xf>
    <xf numFmtId="0" fontId="35" fillId="0" borderId="0" xfId="0" applyFont="1" applyAlignment="1" applyProtection="1">
      <alignment vertical="center"/>
      <protection locked="0"/>
    </xf>
    <xf numFmtId="0" fontId="37" fillId="0" borderId="0" xfId="0" applyFont="1" applyAlignment="1">
      <alignment horizontal="right" vertical="center"/>
    </xf>
    <xf numFmtId="0" fontId="37" fillId="33" borderId="0" xfId="0" applyFont="1" applyFill="1" applyAlignment="1">
      <alignment horizontal="center" vertical="center"/>
    </xf>
    <xf numFmtId="0" fontId="37" fillId="33" borderId="0" xfId="0" applyFont="1" applyFill="1" applyAlignment="1">
      <alignment horizontal="right" vertical="center"/>
    </xf>
    <xf numFmtId="0" fontId="37" fillId="33" borderId="0" xfId="0" applyFont="1" applyFill="1" applyAlignment="1">
      <alignment vertical="center"/>
    </xf>
    <xf numFmtId="0" fontId="37" fillId="0" borderId="0" xfId="0" applyFont="1" applyAlignment="1">
      <alignment vertical="center"/>
    </xf>
    <xf numFmtId="0" fontId="35" fillId="0" borderId="0" xfId="0" applyFont="1" applyAlignment="1">
      <alignment horizontal="center" vertical="center"/>
    </xf>
    <xf numFmtId="0" fontId="9" fillId="0" borderId="0" xfId="0" quotePrefix="1" applyFont="1" applyAlignment="1">
      <alignment horizontal="center" vertical="center"/>
    </xf>
    <xf numFmtId="0" fontId="35" fillId="33" borderId="0" xfId="0" applyFont="1" applyFill="1" applyAlignment="1">
      <alignment horizontal="right" vertical="center"/>
    </xf>
    <xf numFmtId="0" fontId="35" fillId="33" borderId="0" xfId="0" applyFont="1" applyFill="1" applyAlignment="1">
      <alignment vertical="center"/>
    </xf>
    <xf numFmtId="0" fontId="35" fillId="33" borderId="0" xfId="0" applyFont="1" applyFill="1" applyAlignment="1">
      <alignment horizontal="center" vertical="center"/>
    </xf>
    <xf numFmtId="0" fontId="7" fillId="33" borderId="0" xfId="0" applyFont="1" applyFill="1" applyAlignment="1">
      <alignment horizontal="centerContinuous" vertical="center"/>
    </xf>
    <xf numFmtId="0" fontId="9" fillId="33" borderId="0" xfId="0" applyFont="1" applyFill="1" applyAlignment="1">
      <alignment horizontal="centerContinuous" vertical="center"/>
    </xf>
    <xf numFmtId="0" fontId="9" fillId="0" borderId="0" xfId="0" applyFont="1" applyAlignment="1">
      <alignment horizontal="center" vertical="center"/>
    </xf>
    <xf numFmtId="0" fontId="9" fillId="0" borderId="0" xfId="0" applyFont="1" applyAlignment="1">
      <alignment horizontal="right" vertical="center"/>
    </xf>
    <xf numFmtId="20" fontId="9" fillId="33" borderId="0" xfId="0" applyNumberFormat="1" applyFont="1" applyFill="1" applyAlignment="1">
      <alignment vertical="center"/>
    </xf>
    <xf numFmtId="20" fontId="9" fillId="33" borderId="0" xfId="0" applyNumberFormat="1" applyFont="1" applyFill="1" applyAlignment="1">
      <alignment horizontal="center" vertical="center"/>
    </xf>
    <xf numFmtId="177" fontId="9" fillId="33" borderId="0" xfId="0" applyNumberFormat="1"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7" fillId="0" borderId="84" xfId="0" applyFont="1" applyBorder="1" applyAlignment="1">
      <alignment horizontal="center" vertical="center"/>
    </xf>
    <xf numFmtId="0" fontId="7" fillId="0" borderId="2" xfId="0" applyFont="1" applyBorder="1" applyAlignment="1">
      <alignment horizontal="center" vertical="center"/>
    </xf>
    <xf numFmtId="0" fontId="7" fillId="0" borderId="85" xfId="0" applyFont="1" applyBorder="1" applyAlignment="1">
      <alignment horizontal="center" vertical="center"/>
    </xf>
    <xf numFmtId="0" fontId="7" fillId="0" borderId="9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94" xfId="0" applyFont="1" applyBorder="1" applyAlignment="1">
      <alignment horizontal="center" vertical="center" wrapText="1"/>
    </xf>
    <xf numFmtId="0" fontId="9" fillId="0" borderId="95" xfId="0" applyFont="1" applyBorder="1" applyAlignment="1">
      <alignment vertical="center"/>
    </xf>
    <xf numFmtId="178" fontId="9" fillId="36" borderId="101" xfId="0" applyNumberFormat="1" applyFont="1" applyFill="1" applyBorder="1" applyAlignment="1" applyProtection="1">
      <alignment horizontal="center" vertical="center" shrinkToFit="1"/>
      <protection locked="0"/>
    </xf>
    <xf numFmtId="178" fontId="9" fillId="36" borderId="102" xfId="0" applyNumberFormat="1" applyFont="1" applyFill="1" applyBorder="1" applyAlignment="1" applyProtection="1">
      <alignment horizontal="center" vertical="center" shrinkToFit="1"/>
      <protection locked="0"/>
    </xf>
    <xf numFmtId="178" fontId="9" fillId="36" borderId="103" xfId="0" applyNumberFormat="1" applyFont="1" applyFill="1" applyBorder="1" applyAlignment="1" applyProtection="1">
      <alignment horizontal="center" vertical="center" shrinkToFit="1"/>
      <protection locked="0"/>
    </xf>
    <xf numFmtId="0" fontId="9" fillId="0" borderId="104" xfId="0" applyFont="1" applyBorder="1" applyAlignment="1">
      <alignment vertical="center"/>
    </xf>
    <xf numFmtId="178" fontId="9" fillId="36" borderId="105" xfId="0" applyNumberFormat="1" applyFont="1" applyFill="1" applyBorder="1" applyAlignment="1" applyProtection="1">
      <alignment horizontal="center" vertical="center" shrinkToFit="1"/>
      <protection locked="0"/>
    </xf>
    <xf numFmtId="178" fontId="9" fillId="36" borderId="29" xfId="0" applyNumberFormat="1" applyFont="1" applyFill="1" applyBorder="1" applyAlignment="1" applyProtection="1">
      <alignment horizontal="center" vertical="center" shrinkToFit="1"/>
      <protection locked="0"/>
    </xf>
    <xf numFmtId="178" fontId="9" fillId="36" borderId="106" xfId="0" applyNumberFormat="1" applyFont="1" applyFill="1" applyBorder="1" applyAlignment="1" applyProtection="1">
      <alignment horizontal="center" vertical="center" shrinkToFit="1"/>
      <protection locked="0"/>
    </xf>
    <xf numFmtId="0" fontId="9" fillId="0" borderId="107" xfId="0" applyFont="1" applyBorder="1" applyAlignment="1">
      <alignment vertical="center"/>
    </xf>
    <xf numFmtId="178" fontId="9" fillId="36" borderId="92" xfId="0" applyNumberFormat="1" applyFont="1" applyFill="1" applyBorder="1" applyAlignment="1" applyProtection="1">
      <alignment horizontal="center" vertical="center" shrinkToFit="1"/>
      <protection locked="0"/>
    </xf>
    <xf numFmtId="178" fontId="9" fillId="36" borderId="93" xfId="0" applyNumberFormat="1" applyFont="1" applyFill="1" applyBorder="1" applyAlignment="1" applyProtection="1">
      <alignment horizontal="center" vertical="center" shrinkToFit="1"/>
      <protection locked="0"/>
    </xf>
    <xf numFmtId="178" fontId="9" fillId="36" borderId="94" xfId="0" applyNumberFormat="1" applyFont="1" applyFill="1" applyBorder="1" applyAlignment="1" applyProtection="1">
      <alignment horizontal="center" vertical="center" shrinkToFit="1"/>
      <protection locked="0"/>
    </xf>
    <xf numFmtId="0" fontId="11" fillId="0" borderId="0" xfId="0" applyFont="1" applyAlignme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75" xfId="0" applyFont="1" applyBorder="1" applyAlignment="1">
      <alignment vertical="center"/>
    </xf>
    <xf numFmtId="0" fontId="7" fillId="33" borderId="0" xfId="0" applyFont="1" applyFill="1" applyAlignment="1">
      <alignment vertical="center"/>
    </xf>
    <xf numFmtId="0" fontId="7" fillId="0" borderId="0" xfId="0" applyFont="1" applyAlignment="1">
      <alignment horizontal="centerContinuous" vertical="center"/>
    </xf>
    <xf numFmtId="179" fontId="7" fillId="33" borderId="0" xfId="0" applyNumberFormat="1" applyFont="1" applyFill="1" applyAlignment="1">
      <alignment horizontal="center" vertical="center"/>
    </xf>
    <xf numFmtId="180" fontId="7" fillId="0" borderId="0" xfId="0" applyNumberFormat="1" applyFont="1" applyAlignment="1">
      <alignment vertical="center"/>
    </xf>
    <xf numFmtId="0" fontId="7" fillId="33" borderId="0" xfId="0" applyFont="1" applyFill="1" applyAlignment="1">
      <alignment horizontal="center" vertical="center"/>
    </xf>
    <xf numFmtId="177" fontId="7" fillId="33" borderId="0" xfId="0" applyNumberFormat="1" applyFont="1" applyFill="1" applyAlignment="1">
      <alignment vertical="center"/>
    </xf>
    <xf numFmtId="0" fontId="38" fillId="0" borderId="0" xfId="0" applyFont="1" applyAlignment="1">
      <alignment vertical="center"/>
    </xf>
    <xf numFmtId="0" fontId="7" fillId="33" borderId="0" xfId="0" applyFont="1" applyFill="1" applyAlignment="1">
      <alignment horizontal="left" vertical="center"/>
    </xf>
    <xf numFmtId="0" fontId="7" fillId="0" borderId="0" xfId="0" applyFont="1" applyAlignment="1">
      <alignment vertical="center" wrapText="1"/>
    </xf>
    <xf numFmtId="0" fontId="7" fillId="0" borderId="0" xfId="0" applyFont="1" applyAlignment="1">
      <alignment horizontal="justify" vertical="center" wrapText="1"/>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0" fillId="33" borderId="0" xfId="0" applyFill="1" applyAlignment="1">
      <alignment vertical="center"/>
    </xf>
    <xf numFmtId="0" fontId="37" fillId="33" borderId="0" xfId="0" applyFont="1" applyFill="1" applyAlignment="1">
      <alignment horizontal="left" vertical="center"/>
    </xf>
    <xf numFmtId="0" fontId="4" fillId="33" borderId="0" xfId="0" applyFont="1" applyFill="1" applyAlignment="1">
      <alignment horizontal="left" vertical="center"/>
    </xf>
    <xf numFmtId="0" fontId="4" fillId="33" borderId="0" xfId="0" applyFont="1" applyFill="1" applyAlignment="1">
      <alignment vertical="center"/>
    </xf>
    <xf numFmtId="0" fontId="4" fillId="36" borderId="2" xfId="0" applyFont="1" applyFill="1" applyBorder="1" applyAlignment="1">
      <alignment horizontal="left" vertical="center"/>
    </xf>
    <xf numFmtId="0" fontId="4" fillId="37" borderId="2" xfId="0" applyFont="1" applyFill="1" applyBorder="1" applyAlignment="1">
      <alignment horizontal="left" vertical="center"/>
    </xf>
    <xf numFmtId="0" fontId="39" fillId="33" borderId="0" xfId="0" applyFont="1" applyFill="1" applyAlignment="1">
      <alignment horizontal="left" vertical="center"/>
    </xf>
    <xf numFmtId="0" fontId="4" fillId="33" borderId="2" xfId="0" applyFont="1" applyFill="1" applyBorder="1" applyAlignment="1">
      <alignment horizontal="center" vertical="center"/>
    </xf>
    <xf numFmtId="0" fontId="4" fillId="33" borderId="2" xfId="0" applyFont="1" applyFill="1" applyBorder="1" applyAlignment="1">
      <alignment horizontal="left" vertical="center"/>
    </xf>
    <xf numFmtId="0" fontId="40" fillId="33" borderId="0" xfId="0" applyFont="1" applyFill="1" applyAlignment="1">
      <alignment horizontal="left" vertical="center"/>
    </xf>
    <xf numFmtId="0" fontId="4" fillId="33" borderId="0" xfId="0" applyFont="1" applyFill="1" applyAlignment="1">
      <alignment horizontal="left" vertical="center" wrapText="1"/>
    </xf>
    <xf numFmtId="0" fontId="40" fillId="33" borderId="0" xfId="0" applyFont="1" applyFill="1" applyAlignment="1">
      <alignment vertical="center"/>
    </xf>
    <xf numFmtId="0" fontId="11" fillId="33" borderId="0" xfId="0" applyFont="1" applyFill="1" applyAlignment="1">
      <alignment vertical="center"/>
    </xf>
    <xf numFmtId="0" fontId="40" fillId="33" borderId="0" xfId="0" applyFont="1" applyFill="1" applyAlignment="1">
      <alignment vertical="center" shrinkToFit="1"/>
    </xf>
    <xf numFmtId="0" fontId="43" fillId="33" borderId="0" xfId="0" applyFont="1" applyFill="1" applyAlignment="1">
      <alignment vertical="center" shrinkToFit="1"/>
    </xf>
    <xf numFmtId="0" fontId="4" fillId="33" borderId="0" xfId="0" applyFont="1" applyFill="1" applyAlignment="1">
      <alignment vertical="center" wrapText="1"/>
    </xf>
    <xf numFmtId="0" fontId="4" fillId="33" borderId="0" xfId="0" applyFont="1" applyFill="1" applyAlignment="1">
      <alignment vertical="center" textRotation="90"/>
    </xf>
    <xf numFmtId="0" fontId="44" fillId="33" borderId="0" xfId="0" applyFont="1" applyFill="1" applyAlignment="1">
      <alignment horizontal="left" vertical="center"/>
    </xf>
    <xf numFmtId="0" fontId="44" fillId="0" borderId="0" xfId="0" applyFont="1" applyAlignment="1">
      <alignment horizontal="left" vertical="center"/>
    </xf>
    <xf numFmtId="0" fontId="46" fillId="33" borderId="0" xfId="0" applyFont="1" applyFill="1" applyAlignment="1">
      <alignment vertical="center"/>
    </xf>
    <xf numFmtId="0" fontId="46" fillId="33" borderId="2" xfId="0" applyFont="1" applyFill="1" applyBorder="1" applyAlignment="1">
      <alignment horizontal="center" vertical="center"/>
    </xf>
    <xf numFmtId="0" fontId="46" fillId="33" borderId="2" xfId="0" applyFont="1" applyFill="1" applyBorder="1" applyAlignment="1">
      <alignment vertical="center" shrinkToFit="1"/>
    </xf>
    <xf numFmtId="0" fontId="46" fillId="33" borderId="80" xfId="0" applyFont="1" applyFill="1" applyBorder="1" applyAlignment="1">
      <alignment horizontal="center" vertical="center" shrinkToFit="1"/>
    </xf>
    <xf numFmtId="0" fontId="9" fillId="33" borderId="113" xfId="0" applyFont="1" applyFill="1" applyBorder="1" applyAlignment="1">
      <alignment horizontal="center" vertical="center"/>
    </xf>
    <xf numFmtId="0" fontId="9" fillId="33" borderId="114" xfId="0" applyFont="1" applyFill="1" applyBorder="1" applyAlignment="1">
      <alignment horizontal="center" vertical="center"/>
    </xf>
    <xf numFmtId="0" fontId="9" fillId="33" borderId="115" xfId="0" applyFont="1" applyFill="1" applyBorder="1" applyAlignment="1">
      <alignment horizontal="center" vertical="center"/>
    </xf>
    <xf numFmtId="0" fontId="46" fillId="33" borderId="115" xfId="0" applyFont="1" applyFill="1" applyBorder="1" applyAlignment="1">
      <alignment horizontal="center" vertical="center"/>
    </xf>
    <xf numFmtId="0" fontId="46" fillId="33" borderId="116" xfId="0" applyFont="1" applyFill="1" applyBorder="1" applyAlignment="1">
      <alignment horizontal="center" vertical="center"/>
    </xf>
    <xf numFmtId="0" fontId="9" fillId="33" borderId="78" xfId="0" applyFont="1" applyFill="1" applyBorder="1" applyAlignment="1">
      <alignment vertical="center"/>
    </xf>
    <xf numFmtId="0" fontId="9" fillId="33" borderId="6" xfId="0" applyFont="1" applyFill="1" applyBorder="1" applyAlignment="1">
      <alignment vertical="center"/>
    </xf>
    <xf numFmtId="0" fontId="46" fillId="33" borderId="117" xfId="0" applyFont="1" applyFill="1" applyBorder="1" applyAlignment="1">
      <alignment vertical="center"/>
    </xf>
    <xf numFmtId="0" fontId="46" fillId="33" borderId="79" xfId="0" applyFont="1" applyFill="1" applyBorder="1" applyAlignment="1">
      <alignment vertical="center"/>
    </xf>
    <xf numFmtId="0" fontId="9" fillId="33" borderId="84" xfId="0" applyFont="1" applyFill="1" applyBorder="1" applyAlignment="1">
      <alignment vertical="center"/>
    </xf>
    <xf numFmtId="0" fontId="46" fillId="33" borderId="2" xfId="0" applyFont="1" applyFill="1" applyBorder="1" applyAlignment="1">
      <alignment vertical="center"/>
    </xf>
    <xf numFmtId="0" fontId="46" fillId="33" borderId="85" xfId="0" applyFont="1" applyFill="1" applyBorder="1" applyAlignment="1">
      <alignment vertical="center"/>
    </xf>
    <xf numFmtId="0" fontId="9" fillId="33" borderId="2" xfId="0" applyFont="1" applyFill="1" applyBorder="1" applyAlignment="1">
      <alignment vertical="center"/>
    </xf>
    <xf numFmtId="0" fontId="9" fillId="33" borderId="92" xfId="0" applyFont="1" applyFill="1" applyBorder="1" applyAlignment="1">
      <alignment vertical="center"/>
    </xf>
    <xf numFmtId="0" fontId="46" fillId="33" borderId="93" xfId="0" applyFont="1" applyFill="1" applyBorder="1" applyAlignment="1">
      <alignment vertical="center"/>
    </xf>
    <xf numFmtId="0" fontId="46" fillId="33" borderId="94" xfId="0" applyFont="1" applyFill="1" applyBorder="1" applyAlignment="1">
      <alignmen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7"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49" xfId="0" applyFont="1" applyFill="1" applyBorder="1" applyAlignment="1">
      <alignment horizontal="center" vertical="center" wrapText="1"/>
    </xf>
    <xf numFmtId="0" fontId="3" fillId="33" borderId="50" xfId="0" applyFont="1" applyFill="1" applyBorder="1" applyAlignment="1">
      <alignment horizontal="center" vertical="center" wrapText="1"/>
    </xf>
    <xf numFmtId="0" fontId="3" fillId="33" borderId="52" xfId="0" applyFont="1" applyFill="1" applyBorder="1" applyAlignment="1">
      <alignment horizontal="center" vertical="center" wrapText="1"/>
    </xf>
    <xf numFmtId="0" fontId="3" fillId="33" borderId="53" xfId="0" applyFont="1" applyFill="1" applyBorder="1" applyAlignment="1">
      <alignment horizontal="center" vertical="center" wrapText="1"/>
    </xf>
    <xf numFmtId="0" fontId="3" fillId="33" borderId="55"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3" fillId="33" borderId="42"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8" xfId="0" applyFont="1" applyFill="1" applyBorder="1" applyAlignment="1">
      <alignment horizontal="center" vertical="center" wrapText="1"/>
    </xf>
    <xf numFmtId="0" fontId="3" fillId="33" borderId="39"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51"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3" fillId="33" borderId="47" xfId="0" applyFont="1" applyFill="1" applyBorder="1" applyAlignment="1">
      <alignment horizontal="center" vertical="center" wrapText="1"/>
    </xf>
    <xf numFmtId="0" fontId="33" fillId="33" borderId="49" xfId="0" applyFont="1" applyFill="1" applyBorder="1" applyAlignment="1">
      <alignment horizontal="center" vertical="center" wrapText="1"/>
    </xf>
    <xf numFmtId="0" fontId="33" fillId="33" borderId="53" xfId="0" applyFont="1" applyFill="1" applyBorder="1" applyAlignment="1">
      <alignment horizontal="center" vertical="center" wrapText="1"/>
    </xf>
    <xf numFmtId="0" fontId="33" fillId="33" borderId="55"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54" xfId="0" applyFont="1" applyFill="1" applyBorder="1" applyAlignment="1">
      <alignment horizontal="center" vertical="center"/>
    </xf>
    <xf numFmtId="0" fontId="10" fillId="33" borderId="25" xfId="0" applyFont="1" applyFill="1" applyBorder="1" applyAlignment="1">
      <alignment horizontal="left" vertical="center"/>
    </xf>
    <xf numFmtId="0" fontId="10" fillId="33" borderId="30"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6" xfId="0" applyFont="1" applyFill="1" applyBorder="1" applyAlignment="1">
      <alignment horizontal="center" vertical="center"/>
    </xf>
    <xf numFmtId="0" fontId="10" fillId="33" borderId="4" xfId="0" applyFont="1" applyFill="1" applyBorder="1" applyAlignment="1">
      <alignment horizontal="left" vertical="center"/>
    </xf>
    <xf numFmtId="0" fontId="10" fillId="33" borderId="5" xfId="0" applyFont="1" applyFill="1" applyBorder="1" applyAlignment="1">
      <alignment horizontal="left" vertical="center"/>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0" fillId="33" borderId="42"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0" xfId="0" applyFont="1" applyFill="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7" fillId="0" borderId="5" xfId="51" applyFont="1" applyBorder="1" applyAlignment="1">
      <alignment horizontal="center" vertical="center"/>
    </xf>
    <xf numFmtId="0" fontId="7" fillId="0" borderId="6" xfId="51" applyFont="1" applyBorder="1" applyAlignment="1">
      <alignment horizontal="center" vertical="center"/>
    </xf>
    <xf numFmtId="0" fontId="7" fillId="0" borderId="7" xfId="51" applyFont="1" applyBorder="1" applyAlignment="1">
      <alignment horizontal="center" vertical="center"/>
    </xf>
    <xf numFmtId="0" fontId="7" fillId="0" borderId="8" xfId="51" applyFont="1" applyBorder="1" applyAlignment="1">
      <alignment horizontal="center" vertical="center"/>
    </xf>
    <xf numFmtId="177" fontId="7" fillId="0" borderId="6" xfId="51" applyNumberFormat="1" applyFont="1" applyBorder="1" applyAlignment="1">
      <alignment horizontal="center" vertical="center"/>
    </xf>
    <xf numFmtId="177" fontId="7" fillId="0" borderId="7" xfId="51" applyNumberFormat="1" applyFont="1" applyBorder="1" applyAlignment="1">
      <alignment horizontal="center" vertical="center"/>
    </xf>
    <xf numFmtId="177" fontId="7" fillId="0" borderId="8" xfId="51" applyNumberFormat="1" applyFont="1" applyBorder="1" applyAlignment="1">
      <alignment horizontal="center" vertical="center"/>
    </xf>
    <xf numFmtId="181" fontId="7" fillId="33" borderId="6" xfId="51" applyNumberFormat="1" applyFont="1" applyFill="1" applyBorder="1" applyAlignment="1">
      <alignment horizontal="center" vertical="center"/>
    </xf>
    <xf numFmtId="181" fontId="7" fillId="33" borderId="7" xfId="51" applyNumberFormat="1" applyFont="1" applyFill="1" applyBorder="1" applyAlignment="1">
      <alignment horizontal="center" vertical="center"/>
    </xf>
    <xf numFmtId="181" fontId="7" fillId="33" borderId="8" xfId="51" applyNumberFormat="1" applyFont="1" applyFill="1" applyBorder="1" applyAlignment="1">
      <alignment horizontal="center" vertical="center"/>
    </xf>
    <xf numFmtId="0" fontId="7" fillId="36" borderId="6" xfId="51" applyFont="1" applyFill="1" applyBorder="1" applyAlignment="1" applyProtection="1">
      <alignment horizontal="center" vertical="center"/>
      <protection locked="0"/>
    </xf>
    <xf numFmtId="0" fontId="7" fillId="36" borderId="8" xfId="51" applyFont="1" applyFill="1" applyBorder="1" applyAlignment="1" applyProtection="1">
      <alignment horizontal="center" vertical="center"/>
      <protection locked="0"/>
    </xf>
    <xf numFmtId="180" fontId="7" fillId="0" borderId="6" xfId="51" applyNumberFormat="1" applyFont="1" applyBorder="1" applyAlignment="1">
      <alignment horizontal="center" vertical="center"/>
    </xf>
    <xf numFmtId="180" fontId="7" fillId="0" borderId="7" xfId="51" applyNumberFormat="1" applyFont="1" applyBorder="1" applyAlignment="1">
      <alignment horizontal="center" vertical="center"/>
    </xf>
    <xf numFmtId="180" fontId="7" fillId="0" borderId="8" xfId="51" applyNumberFormat="1" applyFont="1" applyBorder="1" applyAlignment="1">
      <alignment horizontal="center" vertical="center"/>
    </xf>
    <xf numFmtId="176" fontId="7" fillId="33" borderId="0" xfId="51" applyNumberFormat="1" applyFont="1" applyFill="1" applyAlignment="1">
      <alignment horizontal="center" vertical="center"/>
    </xf>
    <xf numFmtId="0" fontId="7" fillId="33" borderId="0" xfId="51" applyFont="1" applyFill="1" applyAlignment="1">
      <alignment horizontal="center" vertical="center"/>
    </xf>
    <xf numFmtId="0" fontId="7" fillId="33" borderId="0" xfId="51" applyFont="1" applyFill="1" applyAlignment="1">
      <alignment horizontal="right" vertical="center"/>
    </xf>
    <xf numFmtId="180" fontId="7" fillId="0" borderId="6" xfId="51" applyNumberFormat="1" applyFont="1" applyBorder="1" applyAlignment="1">
      <alignment horizontal="right" vertical="center"/>
    </xf>
    <xf numFmtId="180" fontId="7" fillId="0" borderId="8" xfId="51" applyNumberFormat="1" applyFont="1" applyBorder="1" applyAlignment="1">
      <alignment horizontal="right" vertical="center"/>
    </xf>
    <xf numFmtId="180" fontId="7" fillId="0" borderId="6" xfId="52" applyNumberFormat="1" applyFont="1" applyFill="1" applyBorder="1" applyAlignment="1" applyProtection="1">
      <alignment horizontal="right" vertical="center"/>
    </xf>
    <xf numFmtId="180" fontId="7" fillId="0" borderId="8" xfId="52" applyNumberFormat="1" applyFont="1" applyFill="1" applyBorder="1" applyAlignment="1" applyProtection="1">
      <alignment horizontal="right" vertical="center"/>
    </xf>
    <xf numFmtId="180" fontId="7" fillId="36" borderId="6" xfId="51" applyNumberFormat="1" applyFont="1" applyFill="1" applyBorder="1" applyAlignment="1" applyProtection="1">
      <alignment horizontal="right" vertical="center"/>
      <protection locked="0"/>
    </xf>
    <xf numFmtId="180" fontId="7" fillId="36" borderId="8" xfId="51" applyNumberFormat="1" applyFont="1" applyFill="1" applyBorder="1" applyAlignment="1" applyProtection="1">
      <alignment horizontal="right" vertical="center"/>
      <protection locked="0"/>
    </xf>
    <xf numFmtId="180" fontId="7" fillId="36" borderId="6" xfId="52" applyNumberFormat="1" applyFont="1" applyFill="1" applyBorder="1" applyAlignment="1" applyProtection="1">
      <alignment horizontal="right" vertical="center"/>
      <protection locked="0"/>
    </xf>
    <xf numFmtId="180" fontId="7" fillId="36" borderId="8" xfId="52" applyNumberFormat="1" applyFont="1" applyFill="1" applyBorder="1" applyAlignment="1" applyProtection="1">
      <alignment horizontal="right" vertical="center"/>
      <protection locked="0"/>
    </xf>
    <xf numFmtId="0" fontId="7" fillId="0" borderId="0" xfId="51" applyFont="1" applyAlignment="1">
      <alignment horizontal="center" vertical="center"/>
    </xf>
    <xf numFmtId="0" fontId="4" fillId="0" borderId="0" xfId="51" applyFont="1" applyAlignment="1">
      <alignment horizontal="center" vertical="center" wrapText="1"/>
    </xf>
    <xf numFmtId="0" fontId="9" fillId="36" borderId="82" xfId="51" applyFont="1" applyFill="1" applyBorder="1" applyAlignment="1" applyProtection="1">
      <alignment horizontal="left" vertical="center" wrapText="1"/>
      <protection locked="0"/>
    </xf>
    <xf numFmtId="0" fontId="9" fillId="36" borderId="7" xfId="51" applyFont="1" applyFill="1" applyBorder="1" applyAlignment="1" applyProtection="1">
      <alignment horizontal="left" vertical="center" wrapText="1"/>
      <protection locked="0"/>
    </xf>
    <xf numFmtId="0" fontId="9" fillId="36" borderId="83" xfId="51" applyFont="1" applyFill="1" applyBorder="1" applyAlignment="1" applyProtection="1">
      <alignment horizontal="left" vertical="center" wrapText="1"/>
      <protection locked="0"/>
    </xf>
    <xf numFmtId="0" fontId="4" fillId="35" borderId="108" xfId="51" applyFont="1" applyFill="1" applyBorder="1" applyAlignment="1" applyProtection="1">
      <alignment horizontal="center" vertical="center" wrapText="1"/>
      <protection locked="0"/>
    </xf>
    <xf numFmtId="0" fontId="4" fillId="35" borderId="109" xfId="51" applyFont="1" applyFill="1" applyBorder="1" applyAlignment="1" applyProtection="1">
      <alignment horizontal="center" vertical="center" wrapText="1"/>
      <protection locked="0"/>
    </xf>
    <xf numFmtId="0" fontId="9" fillId="35" borderId="110" xfId="51" applyFont="1" applyFill="1" applyBorder="1" applyAlignment="1" applyProtection="1">
      <alignment horizontal="center" vertical="center" wrapText="1"/>
      <protection locked="0"/>
    </xf>
    <xf numFmtId="0" fontId="9" fillId="35" borderId="109" xfId="51" applyFont="1" applyFill="1" applyBorder="1" applyAlignment="1" applyProtection="1">
      <alignment horizontal="center" vertical="center" wrapText="1"/>
      <protection locked="0"/>
    </xf>
    <xf numFmtId="0" fontId="9" fillId="35" borderId="110" xfId="51" applyFont="1" applyFill="1" applyBorder="1" applyAlignment="1" applyProtection="1">
      <alignment horizontal="center" vertical="center" shrinkToFit="1"/>
      <protection locked="0"/>
    </xf>
    <xf numFmtId="0" fontId="9" fillId="35" borderId="111" xfId="51" applyFont="1" applyFill="1" applyBorder="1" applyAlignment="1" applyProtection="1">
      <alignment horizontal="center" vertical="center" shrinkToFit="1"/>
      <protection locked="0"/>
    </xf>
    <xf numFmtId="0" fontId="9" fillId="35" borderId="109" xfId="51" applyFont="1" applyFill="1" applyBorder="1" applyAlignment="1" applyProtection="1">
      <alignment horizontal="center" vertical="center" shrinkToFit="1"/>
      <protection locked="0"/>
    </xf>
    <xf numFmtId="0" fontId="9" fillId="36" borderId="110" xfId="51" applyFont="1" applyFill="1" applyBorder="1" applyAlignment="1" applyProtection="1">
      <alignment horizontal="center" vertical="center" wrapText="1"/>
      <protection locked="0"/>
    </xf>
    <xf numFmtId="0" fontId="9" fillId="36" borderId="111" xfId="51" applyFont="1" applyFill="1" applyBorder="1" applyAlignment="1" applyProtection="1">
      <alignment horizontal="center" vertical="center" wrapText="1"/>
      <protection locked="0"/>
    </xf>
    <xf numFmtId="0" fontId="9" fillId="36" borderId="112" xfId="51" applyFont="1" applyFill="1" applyBorder="1" applyAlignment="1" applyProtection="1">
      <alignment horizontal="center" vertical="center" wrapText="1"/>
      <protection locked="0"/>
    </xf>
    <xf numFmtId="178" fontId="35" fillId="33" borderId="108" xfId="51" applyNumberFormat="1" applyFont="1" applyFill="1" applyBorder="1" applyAlignment="1">
      <alignment horizontal="center" vertical="center" wrapText="1"/>
    </xf>
    <xf numFmtId="178" fontId="35" fillId="33" borderId="112" xfId="51" applyNumberFormat="1" applyFont="1" applyFill="1" applyBorder="1" applyAlignment="1">
      <alignment horizontal="center" vertical="center" wrapText="1"/>
    </xf>
    <xf numFmtId="178" fontId="35" fillId="33" borderId="108" xfId="52" applyNumberFormat="1" applyFont="1" applyFill="1" applyBorder="1" applyAlignment="1" applyProtection="1">
      <alignment horizontal="center" vertical="center" wrapText="1"/>
    </xf>
    <xf numFmtId="178" fontId="35" fillId="33" borderId="112" xfId="52" applyNumberFormat="1" applyFont="1" applyFill="1" applyBorder="1" applyAlignment="1" applyProtection="1">
      <alignment horizontal="center" vertical="center" wrapText="1"/>
    </xf>
    <xf numFmtId="0" fontId="9" fillId="36" borderId="108" xfId="51" applyFont="1" applyFill="1" applyBorder="1" applyAlignment="1" applyProtection="1">
      <alignment horizontal="left" vertical="center" wrapText="1"/>
      <protection locked="0"/>
    </xf>
    <xf numFmtId="0" fontId="9" fillId="36" borderId="111" xfId="51" applyFont="1" applyFill="1" applyBorder="1" applyAlignment="1" applyProtection="1">
      <alignment horizontal="left" vertical="center" wrapText="1"/>
      <protection locked="0"/>
    </xf>
    <xf numFmtId="0" fontId="9" fillId="36" borderId="112" xfId="51" applyFont="1" applyFill="1" applyBorder="1" applyAlignment="1" applyProtection="1">
      <alignment horizontal="left" vertical="center" wrapText="1"/>
      <protection locked="0"/>
    </xf>
    <xf numFmtId="0" fontId="4" fillId="35" borderId="82" xfId="51" applyFont="1" applyFill="1" applyBorder="1" applyAlignment="1" applyProtection="1">
      <alignment horizontal="center" vertical="center" wrapText="1"/>
      <protection locked="0"/>
    </xf>
    <xf numFmtId="0" fontId="4" fillId="35" borderId="8" xfId="51" applyFont="1" applyFill="1" applyBorder="1" applyAlignment="1" applyProtection="1">
      <alignment horizontal="center" vertical="center" wrapText="1"/>
      <protection locked="0"/>
    </xf>
    <xf numFmtId="0" fontId="9" fillId="35" borderId="6" xfId="51" applyFont="1" applyFill="1" applyBorder="1" applyAlignment="1" applyProtection="1">
      <alignment horizontal="center" vertical="center" wrapText="1"/>
      <protection locked="0"/>
    </xf>
    <xf numFmtId="0" fontId="9" fillId="35" borderId="8" xfId="51" applyFont="1" applyFill="1" applyBorder="1" applyAlignment="1" applyProtection="1">
      <alignment horizontal="center" vertical="center" wrapText="1"/>
      <protection locked="0"/>
    </xf>
    <xf numFmtId="0" fontId="9" fillId="35" borderId="6" xfId="51" applyFont="1" applyFill="1" applyBorder="1" applyAlignment="1" applyProtection="1">
      <alignment horizontal="center" vertical="center" shrinkToFit="1"/>
      <protection locked="0"/>
    </xf>
    <xf numFmtId="0" fontId="9" fillId="35" borderId="7" xfId="51" applyFont="1" applyFill="1" applyBorder="1" applyAlignment="1" applyProtection="1">
      <alignment horizontal="center" vertical="center" shrinkToFit="1"/>
      <protection locked="0"/>
    </xf>
    <xf numFmtId="0" fontId="9" fillId="35" borderId="8" xfId="51" applyFont="1" applyFill="1" applyBorder="1" applyAlignment="1" applyProtection="1">
      <alignment horizontal="center" vertical="center" shrinkToFit="1"/>
      <protection locked="0"/>
    </xf>
    <xf numFmtId="0" fontId="9" fillId="36" borderId="6" xfId="51" applyFont="1" applyFill="1" applyBorder="1" applyAlignment="1" applyProtection="1">
      <alignment horizontal="center" vertical="center" wrapText="1"/>
      <protection locked="0"/>
    </xf>
    <xf numFmtId="0" fontId="9" fillId="36" borderId="7" xfId="51" applyFont="1" applyFill="1" applyBorder="1" applyAlignment="1" applyProtection="1">
      <alignment horizontal="center" vertical="center" wrapText="1"/>
      <protection locked="0"/>
    </xf>
    <xf numFmtId="0" fontId="9" fillId="36" borderId="83" xfId="51" applyFont="1" applyFill="1" applyBorder="1" applyAlignment="1" applyProtection="1">
      <alignment horizontal="center" vertical="center" wrapText="1"/>
      <protection locked="0"/>
    </xf>
    <xf numFmtId="178" fontId="35" fillId="33" borderId="82" xfId="51" applyNumberFormat="1" applyFont="1" applyFill="1" applyBorder="1" applyAlignment="1">
      <alignment horizontal="center" vertical="center" wrapText="1"/>
    </xf>
    <xf numFmtId="178" fontId="35" fillId="33" borderId="83" xfId="51" applyNumberFormat="1" applyFont="1" applyFill="1" applyBorder="1" applyAlignment="1">
      <alignment horizontal="center" vertical="center" wrapText="1"/>
    </xf>
    <xf numFmtId="178" fontId="35" fillId="33" borderId="82" xfId="52" applyNumberFormat="1" applyFont="1" applyFill="1" applyBorder="1" applyAlignment="1" applyProtection="1">
      <alignment horizontal="center" vertical="center" wrapText="1"/>
    </xf>
    <xf numFmtId="178" fontId="35" fillId="33" borderId="83" xfId="52" applyNumberFormat="1" applyFont="1" applyFill="1" applyBorder="1" applyAlignment="1" applyProtection="1">
      <alignment horizontal="center" vertical="center" wrapText="1"/>
    </xf>
    <xf numFmtId="0" fontId="9" fillId="36" borderId="96" xfId="51" applyFont="1" applyFill="1" applyBorder="1" applyAlignment="1" applyProtection="1">
      <alignment horizontal="left" vertical="center" wrapText="1"/>
      <protection locked="0"/>
    </xf>
    <xf numFmtId="0" fontId="9" fillId="36" borderId="99" xfId="51" applyFont="1" applyFill="1" applyBorder="1" applyAlignment="1" applyProtection="1">
      <alignment horizontal="left" vertical="center" wrapText="1"/>
      <protection locked="0"/>
    </xf>
    <xf numFmtId="0" fontId="9" fillId="36" borderId="100" xfId="51" applyFont="1" applyFill="1" applyBorder="1" applyAlignment="1" applyProtection="1">
      <alignment horizontal="left" vertical="center" wrapText="1"/>
      <protection locked="0"/>
    </xf>
    <xf numFmtId="0" fontId="4" fillId="35" borderId="96" xfId="51" applyFont="1" applyFill="1" applyBorder="1" applyAlignment="1" applyProtection="1">
      <alignment horizontal="center" vertical="center" wrapText="1"/>
      <protection locked="0"/>
    </xf>
    <xf numFmtId="0" fontId="4" fillId="35" borderId="97" xfId="51" applyFont="1" applyFill="1" applyBorder="1" applyAlignment="1" applyProtection="1">
      <alignment horizontal="center" vertical="center" wrapText="1"/>
      <protection locked="0"/>
    </xf>
    <xf numFmtId="0" fontId="9" fillId="35" borderId="98" xfId="51" applyFont="1" applyFill="1" applyBorder="1" applyAlignment="1" applyProtection="1">
      <alignment horizontal="center" vertical="center" wrapText="1"/>
      <protection locked="0"/>
    </xf>
    <xf numFmtId="0" fontId="9" fillId="35" borderId="97" xfId="51" applyFont="1" applyFill="1" applyBorder="1" applyAlignment="1" applyProtection="1">
      <alignment horizontal="center" vertical="center" wrapText="1"/>
      <protection locked="0"/>
    </xf>
    <xf numFmtId="0" fontId="9" fillId="35" borderId="98" xfId="51" applyFont="1" applyFill="1" applyBorder="1" applyAlignment="1" applyProtection="1">
      <alignment horizontal="center" vertical="center" shrinkToFit="1"/>
      <protection locked="0"/>
    </xf>
    <xf numFmtId="0" fontId="9" fillId="35" borderId="99" xfId="51" applyFont="1" applyFill="1" applyBorder="1" applyAlignment="1" applyProtection="1">
      <alignment horizontal="center" vertical="center" shrinkToFit="1"/>
      <protection locked="0"/>
    </xf>
    <xf numFmtId="0" fontId="9" fillId="35" borderId="97" xfId="51" applyFont="1" applyFill="1" applyBorder="1" applyAlignment="1" applyProtection="1">
      <alignment horizontal="center" vertical="center" shrinkToFit="1"/>
      <protection locked="0"/>
    </xf>
    <xf numFmtId="0" fontId="9" fillId="36" borderId="98" xfId="51" applyFont="1" applyFill="1" applyBorder="1" applyAlignment="1" applyProtection="1">
      <alignment horizontal="center" vertical="center" wrapText="1"/>
      <protection locked="0"/>
    </xf>
    <xf numFmtId="0" fontId="9" fillId="36" borderId="99" xfId="51" applyFont="1" applyFill="1" applyBorder="1" applyAlignment="1" applyProtection="1">
      <alignment horizontal="center" vertical="center" wrapText="1"/>
      <protection locked="0"/>
    </xf>
    <xf numFmtId="0" fontId="9" fillId="36" borderId="100" xfId="51" applyFont="1" applyFill="1" applyBorder="1" applyAlignment="1" applyProtection="1">
      <alignment horizontal="center" vertical="center" wrapText="1"/>
      <protection locked="0"/>
    </xf>
    <xf numFmtId="178" fontId="35" fillId="33" borderId="96" xfId="51" applyNumberFormat="1" applyFont="1" applyFill="1" applyBorder="1" applyAlignment="1">
      <alignment horizontal="center" vertical="center" wrapText="1"/>
    </xf>
    <xf numFmtId="178" fontId="35" fillId="33" borderId="100" xfId="51" applyNumberFormat="1" applyFont="1" applyFill="1" applyBorder="1" applyAlignment="1">
      <alignment horizontal="center" vertical="center" wrapText="1"/>
    </xf>
    <xf numFmtId="178" fontId="35" fillId="33" borderId="96" xfId="52" applyNumberFormat="1" applyFont="1" applyFill="1" applyBorder="1" applyAlignment="1" applyProtection="1">
      <alignment horizontal="center" vertical="center" wrapText="1"/>
    </xf>
    <xf numFmtId="178" fontId="35" fillId="33" borderId="100" xfId="52" applyNumberFormat="1" applyFont="1" applyFill="1" applyBorder="1" applyAlignment="1" applyProtection="1">
      <alignment horizontal="center" vertical="center" wrapText="1"/>
    </xf>
    <xf numFmtId="0" fontId="9" fillId="36" borderId="6" xfId="51" applyFont="1" applyFill="1" applyBorder="1" applyAlignment="1" applyProtection="1">
      <alignment horizontal="center" vertical="center"/>
      <protection locked="0"/>
    </xf>
    <xf numFmtId="0" fontId="9" fillId="36" borderId="8" xfId="51" applyFont="1" applyFill="1" applyBorder="1" applyAlignment="1" applyProtection="1">
      <alignment horizontal="center" vertical="center"/>
      <protection locked="0"/>
    </xf>
    <xf numFmtId="0" fontId="9" fillId="33" borderId="6" xfId="51" applyFont="1" applyFill="1" applyBorder="1" applyAlignment="1">
      <alignment horizontal="center" vertical="center"/>
    </xf>
    <xf numFmtId="0" fontId="9" fillId="33" borderId="8" xfId="51" applyFont="1" applyFill="1" applyBorder="1" applyAlignment="1">
      <alignment horizontal="center" vertical="center"/>
    </xf>
    <xf numFmtId="0" fontId="9" fillId="0" borderId="74" xfId="51" applyFont="1" applyBorder="1" applyAlignment="1">
      <alignment horizontal="center" vertical="center"/>
    </xf>
    <xf numFmtId="0" fontId="9" fillId="0" borderId="81" xfId="51" applyFont="1" applyBorder="1" applyAlignment="1">
      <alignment horizontal="center" vertical="center"/>
    </xf>
    <xf numFmtId="0" fontId="9" fillId="0" borderId="88" xfId="51" applyFont="1" applyBorder="1" applyAlignment="1">
      <alignment horizontal="center" vertical="center"/>
    </xf>
    <xf numFmtId="0" fontId="9" fillId="0" borderId="75" xfId="51" applyFont="1" applyBorder="1" applyAlignment="1">
      <alignment horizontal="center" vertical="center" wrapText="1"/>
    </xf>
    <xf numFmtId="0" fontId="9" fillId="0" borderId="76" xfId="51" applyFont="1" applyBorder="1" applyAlignment="1">
      <alignment horizontal="center" vertical="center" wrapText="1"/>
    </xf>
    <xf numFmtId="0" fontId="9" fillId="0" borderId="0" xfId="51" applyFont="1" applyAlignment="1">
      <alignment horizontal="center" vertical="center" wrapText="1"/>
    </xf>
    <xf numFmtId="0" fontId="9" fillId="0" borderId="27" xfId="51" applyFont="1" applyBorder="1" applyAlignment="1">
      <alignment horizontal="center" vertical="center" wrapText="1"/>
    </xf>
    <xf numFmtId="0" fontId="9" fillId="0" borderId="89" xfId="51" applyFont="1" applyBorder="1" applyAlignment="1">
      <alignment horizontal="center" vertical="center" wrapText="1"/>
    </xf>
    <xf numFmtId="0" fontId="9" fillId="0" borderId="90" xfId="51" applyFont="1" applyBorder="1" applyAlignment="1">
      <alignment horizontal="center" vertical="center" wrapText="1"/>
    </xf>
    <xf numFmtId="0" fontId="9" fillId="0" borderId="77" xfId="51" applyFont="1" applyBorder="1" applyAlignment="1">
      <alignment horizontal="center" vertical="center" wrapText="1"/>
    </xf>
    <xf numFmtId="0" fontId="9" fillId="0" borderId="17" xfId="51" applyFont="1" applyBorder="1" applyAlignment="1">
      <alignment horizontal="center" vertical="center" wrapText="1"/>
    </xf>
    <xf numFmtId="0" fontId="9" fillId="0" borderId="91" xfId="51" applyFont="1" applyBorder="1" applyAlignment="1">
      <alignment horizontal="center" vertical="center" wrapText="1"/>
    </xf>
    <xf numFmtId="0" fontId="9" fillId="0" borderId="64" xfId="51" applyFont="1" applyBorder="1" applyAlignment="1">
      <alignment horizontal="center" vertical="center" wrapText="1"/>
    </xf>
    <xf numFmtId="0" fontId="9" fillId="0" borderId="32" xfId="51" applyFont="1" applyBorder="1" applyAlignment="1">
      <alignment horizontal="center" vertical="center" wrapText="1"/>
    </xf>
    <xf numFmtId="0" fontId="9" fillId="0" borderId="33" xfId="51" applyFont="1" applyBorder="1" applyAlignment="1">
      <alignment horizontal="center" vertical="center" wrapText="1"/>
    </xf>
    <xf numFmtId="0" fontId="9" fillId="0" borderId="63" xfId="51" quotePrefix="1" applyFont="1" applyBorder="1" applyAlignment="1">
      <alignment horizontal="center" vertical="center"/>
    </xf>
    <xf numFmtId="0" fontId="9" fillId="0" borderId="75" xfId="51" applyFont="1" applyBorder="1" applyAlignment="1">
      <alignment horizontal="center" vertical="center"/>
    </xf>
    <xf numFmtId="0" fontId="4" fillId="0" borderId="78" xfId="51" applyFont="1" applyBorder="1" applyAlignment="1">
      <alignment horizontal="center" vertical="center" wrapText="1"/>
    </xf>
    <xf numFmtId="0" fontId="4" fillId="0" borderId="79" xfId="51" applyFont="1" applyBorder="1" applyAlignment="1">
      <alignment horizontal="center" vertical="center" wrapText="1"/>
    </xf>
    <xf numFmtId="0" fontId="4" fillId="0" borderId="84" xfId="51" applyFont="1" applyBorder="1" applyAlignment="1">
      <alignment horizontal="center" vertical="center" wrapText="1"/>
    </xf>
    <xf numFmtId="0" fontId="4" fillId="0" borderId="85" xfId="51" applyFont="1" applyBorder="1" applyAlignment="1">
      <alignment horizontal="center" vertical="center" wrapText="1"/>
    </xf>
    <xf numFmtId="0" fontId="4" fillId="0" borderId="86" xfId="51" applyFont="1" applyBorder="1" applyAlignment="1">
      <alignment horizontal="center" vertical="center" wrapText="1"/>
    </xf>
    <xf numFmtId="0" fontId="4" fillId="0" borderId="87" xfId="51" applyFont="1" applyBorder="1" applyAlignment="1">
      <alignment horizontal="center" vertical="center" wrapText="1"/>
    </xf>
    <xf numFmtId="0" fontId="4" fillId="0" borderId="92" xfId="51" applyFont="1" applyBorder="1" applyAlignment="1">
      <alignment horizontal="center" vertical="center" wrapText="1"/>
    </xf>
    <xf numFmtId="0" fontId="4" fillId="0" borderId="94" xfId="51" applyFont="1" applyBorder="1" applyAlignment="1">
      <alignment horizontal="center" vertical="center" wrapText="1"/>
    </xf>
    <xf numFmtId="0" fontId="9" fillId="0" borderId="80" xfId="51" applyFont="1" applyBorder="1" applyAlignment="1">
      <alignment horizontal="center" vertical="center" wrapText="1"/>
    </xf>
    <xf numFmtId="0" fontId="9" fillId="0" borderId="74" xfId="51" applyFont="1" applyBorder="1" applyAlignment="1">
      <alignment horizontal="center" vertical="center" wrapText="1"/>
    </xf>
    <xf numFmtId="0" fontId="9" fillId="0" borderId="82" xfId="51" applyFont="1" applyBorder="1" applyAlignment="1">
      <alignment horizontal="center" vertical="center"/>
    </xf>
    <xf numFmtId="0" fontId="9" fillId="0" borderId="7" xfId="51" applyFont="1" applyBorder="1" applyAlignment="1">
      <alignment horizontal="center" vertical="center"/>
    </xf>
    <xf numFmtId="0" fontId="9" fillId="0" borderId="83" xfId="51" applyFont="1" applyBorder="1" applyAlignment="1">
      <alignment horizontal="center" vertical="center"/>
    </xf>
    <xf numFmtId="0" fontId="35" fillId="35" borderId="0" xfId="51" applyFont="1" applyFill="1" applyAlignment="1" applyProtection="1">
      <alignment horizontal="center" vertical="center"/>
      <protection locked="0"/>
    </xf>
    <xf numFmtId="0" fontId="35" fillId="36" borderId="0" xfId="51" applyFont="1" applyFill="1" applyAlignment="1" applyProtection="1">
      <alignment horizontal="center" vertical="center"/>
      <protection locked="0"/>
    </xf>
    <xf numFmtId="0" fontId="35" fillId="0" borderId="0" xfId="51" applyFont="1" applyAlignment="1">
      <alignment horizontal="center" vertical="center"/>
    </xf>
    <xf numFmtId="0" fontId="9" fillId="35" borderId="2" xfId="51" applyFont="1" applyFill="1" applyBorder="1" applyAlignment="1" applyProtection="1">
      <alignment horizontal="center"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181" fontId="7" fillId="33" borderId="6" xfId="0" applyNumberFormat="1" applyFont="1" applyFill="1" applyBorder="1" applyAlignment="1">
      <alignment horizontal="center" vertical="center"/>
    </xf>
    <xf numFmtId="181" fontId="7" fillId="33" borderId="7" xfId="0" applyNumberFormat="1" applyFont="1" applyFill="1" applyBorder="1" applyAlignment="1">
      <alignment horizontal="center" vertical="center"/>
    </xf>
    <xf numFmtId="181" fontId="7" fillId="33" borderId="8" xfId="0" applyNumberFormat="1" applyFont="1" applyFill="1" applyBorder="1" applyAlignment="1">
      <alignment horizontal="center" vertical="center"/>
    </xf>
    <xf numFmtId="0" fontId="7" fillId="36" borderId="6" xfId="0" applyFont="1" applyFill="1" applyBorder="1" applyAlignment="1" applyProtection="1">
      <alignment horizontal="center" vertical="center"/>
      <protection locked="0"/>
    </xf>
    <xf numFmtId="0" fontId="7" fillId="36" borderId="8" xfId="0" applyFont="1" applyFill="1" applyBorder="1" applyAlignment="1" applyProtection="1">
      <alignment horizontal="center" vertical="center"/>
      <protection locked="0"/>
    </xf>
    <xf numFmtId="180" fontId="7" fillId="0" borderId="6" xfId="0" applyNumberFormat="1" applyFont="1" applyBorder="1" applyAlignment="1">
      <alignment horizontal="center" vertical="center"/>
    </xf>
    <xf numFmtId="180" fontId="7" fillId="0" borderId="7" xfId="0" applyNumberFormat="1" applyFont="1" applyBorder="1" applyAlignment="1">
      <alignment horizontal="center" vertical="center"/>
    </xf>
    <xf numFmtId="180" fontId="7" fillId="0" borderId="8" xfId="0" applyNumberFormat="1" applyFont="1" applyBorder="1" applyAlignment="1">
      <alignment horizontal="center" vertical="center"/>
    </xf>
    <xf numFmtId="176" fontId="7" fillId="33" borderId="0" xfId="0" applyNumberFormat="1" applyFont="1" applyFill="1" applyAlignment="1">
      <alignment horizontal="center" vertical="center"/>
    </xf>
    <xf numFmtId="0" fontId="7" fillId="33" borderId="0" xfId="0" applyFont="1" applyFill="1" applyAlignment="1">
      <alignment horizontal="center" vertical="center"/>
    </xf>
    <xf numFmtId="0" fontId="7" fillId="33" borderId="0" xfId="0" applyFont="1" applyFill="1" applyAlignment="1">
      <alignment horizontal="right" vertical="center"/>
    </xf>
    <xf numFmtId="180" fontId="7" fillId="0" borderId="6" xfId="0" applyNumberFormat="1" applyFont="1" applyBorder="1" applyAlignment="1">
      <alignment horizontal="right" vertical="center"/>
    </xf>
    <xf numFmtId="180" fontId="7" fillId="0" borderId="8" xfId="0" applyNumberFormat="1" applyFont="1" applyBorder="1" applyAlignment="1">
      <alignment horizontal="right" vertical="center"/>
    </xf>
    <xf numFmtId="180" fontId="7" fillId="36" borderId="6" xfId="0" applyNumberFormat="1" applyFont="1" applyFill="1" applyBorder="1" applyAlignment="1" applyProtection="1">
      <alignment horizontal="right" vertical="center"/>
      <protection locked="0"/>
    </xf>
    <xf numFmtId="180" fontId="7" fillId="36" borderId="8" xfId="0" applyNumberFormat="1" applyFont="1" applyFill="1" applyBorder="1" applyAlignment="1" applyProtection="1">
      <alignment horizontal="right" vertical="center"/>
      <protection locked="0"/>
    </xf>
    <xf numFmtId="0" fontId="7" fillId="0" borderId="0" xfId="0" applyFont="1" applyAlignment="1">
      <alignment horizontal="center" vertical="center"/>
    </xf>
    <xf numFmtId="0" fontId="4" fillId="0" borderId="0" xfId="0" applyFont="1" applyAlignment="1">
      <alignment horizontal="center" vertical="center" wrapText="1"/>
    </xf>
    <xf numFmtId="0" fontId="9" fillId="36" borderId="82" xfId="0" applyFont="1" applyFill="1" applyBorder="1" applyAlignment="1" applyProtection="1">
      <alignment horizontal="left" vertical="center" wrapText="1"/>
      <protection locked="0"/>
    </xf>
    <xf numFmtId="0" fontId="9" fillId="36" borderId="7" xfId="0" applyFont="1" applyFill="1" applyBorder="1" applyAlignment="1" applyProtection="1">
      <alignment horizontal="left" vertical="center" wrapText="1"/>
      <protection locked="0"/>
    </xf>
    <xf numFmtId="0" fontId="9" fillId="36" borderId="83" xfId="0" applyFont="1" applyFill="1" applyBorder="1" applyAlignment="1" applyProtection="1">
      <alignment horizontal="left" vertical="center" wrapText="1"/>
      <protection locked="0"/>
    </xf>
    <xf numFmtId="0" fontId="4" fillId="35" borderId="108" xfId="0" applyFont="1" applyFill="1" applyBorder="1" applyAlignment="1" applyProtection="1">
      <alignment horizontal="center" vertical="center" wrapText="1"/>
      <protection locked="0"/>
    </xf>
    <xf numFmtId="0" fontId="4" fillId="35" borderId="109" xfId="0" applyFont="1" applyFill="1" applyBorder="1" applyAlignment="1" applyProtection="1">
      <alignment horizontal="center" vertical="center" wrapText="1"/>
      <protection locked="0"/>
    </xf>
    <xf numFmtId="0" fontId="9" fillId="35" borderId="110" xfId="0" applyFont="1" applyFill="1" applyBorder="1" applyAlignment="1" applyProtection="1">
      <alignment horizontal="center" vertical="center" wrapText="1"/>
      <protection locked="0"/>
    </xf>
    <xf numFmtId="0" fontId="9" fillId="35" borderId="109" xfId="0" applyFont="1" applyFill="1" applyBorder="1" applyAlignment="1" applyProtection="1">
      <alignment horizontal="center" vertical="center" wrapText="1"/>
      <protection locked="0"/>
    </xf>
    <xf numFmtId="0" fontId="9" fillId="35" borderId="110" xfId="0" applyFont="1" applyFill="1" applyBorder="1" applyAlignment="1" applyProtection="1">
      <alignment horizontal="center" vertical="center" shrinkToFit="1"/>
      <protection locked="0"/>
    </xf>
    <xf numFmtId="0" fontId="9" fillId="35" borderId="111" xfId="0" applyFont="1" applyFill="1" applyBorder="1" applyAlignment="1" applyProtection="1">
      <alignment horizontal="center" vertical="center" shrinkToFit="1"/>
      <protection locked="0"/>
    </xf>
    <xf numFmtId="0" fontId="9" fillId="35" borderId="109" xfId="0" applyFont="1" applyFill="1" applyBorder="1" applyAlignment="1" applyProtection="1">
      <alignment horizontal="center" vertical="center" shrinkToFit="1"/>
      <protection locked="0"/>
    </xf>
    <xf numFmtId="0" fontId="9" fillId="36" borderId="110" xfId="0" applyFont="1" applyFill="1" applyBorder="1" applyAlignment="1" applyProtection="1">
      <alignment horizontal="center" vertical="center" wrapText="1"/>
      <protection locked="0"/>
    </xf>
    <xf numFmtId="0" fontId="9" fillId="36" borderId="111" xfId="0" applyFont="1" applyFill="1" applyBorder="1" applyAlignment="1" applyProtection="1">
      <alignment horizontal="center" vertical="center" wrapText="1"/>
      <protection locked="0"/>
    </xf>
    <xf numFmtId="0" fontId="9" fillId="36" borderId="112" xfId="0" applyFont="1" applyFill="1" applyBorder="1" applyAlignment="1" applyProtection="1">
      <alignment horizontal="center" vertical="center" wrapText="1"/>
      <protection locked="0"/>
    </xf>
    <xf numFmtId="178" fontId="35" fillId="33" borderId="108" xfId="0" applyNumberFormat="1" applyFont="1" applyFill="1" applyBorder="1" applyAlignment="1">
      <alignment horizontal="center" vertical="center" wrapText="1"/>
    </xf>
    <xf numFmtId="178" fontId="35" fillId="33" borderId="112" xfId="0" applyNumberFormat="1" applyFont="1" applyFill="1" applyBorder="1" applyAlignment="1">
      <alignment horizontal="center" vertical="center" wrapText="1"/>
    </xf>
    <xf numFmtId="0" fontId="9" fillId="36" borderId="108" xfId="0" applyFont="1" applyFill="1" applyBorder="1" applyAlignment="1" applyProtection="1">
      <alignment horizontal="left" vertical="center" wrapText="1"/>
      <protection locked="0"/>
    </xf>
    <xf numFmtId="0" fontId="9" fillId="36" borderId="111" xfId="0" applyFont="1" applyFill="1" applyBorder="1" applyAlignment="1" applyProtection="1">
      <alignment horizontal="left" vertical="center" wrapText="1"/>
      <protection locked="0"/>
    </xf>
    <xf numFmtId="0" fontId="9" fillId="36" borderId="112" xfId="0" applyFont="1" applyFill="1" applyBorder="1" applyAlignment="1" applyProtection="1">
      <alignment horizontal="left" vertical="center" wrapText="1"/>
      <protection locked="0"/>
    </xf>
    <xf numFmtId="0" fontId="4" fillId="35" borderId="82" xfId="0" applyFont="1" applyFill="1" applyBorder="1" applyAlignment="1" applyProtection="1">
      <alignment horizontal="center" vertical="center" wrapText="1"/>
      <protection locked="0"/>
    </xf>
    <xf numFmtId="0" fontId="4" fillId="35" borderId="8" xfId="0" applyFont="1" applyFill="1" applyBorder="1" applyAlignment="1" applyProtection="1">
      <alignment horizontal="center" vertical="center" wrapText="1"/>
      <protection locked="0"/>
    </xf>
    <xf numFmtId="0" fontId="9" fillId="35" borderId="6" xfId="0" applyFont="1" applyFill="1" applyBorder="1" applyAlignment="1" applyProtection="1">
      <alignment horizontal="center" vertical="center" wrapText="1"/>
      <protection locked="0"/>
    </xf>
    <xf numFmtId="0" fontId="9" fillId="35" borderId="8" xfId="0" applyFont="1" applyFill="1" applyBorder="1" applyAlignment="1" applyProtection="1">
      <alignment horizontal="center" vertical="center" wrapText="1"/>
      <protection locked="0"/>
    </xf>
    <xf numFmtId="0" fontId="9" fillId="35" borderId="6" xfId="0" applyFont="1" applyFill="1" applyBorder="1" applyAlignment="1" applyProtection="1">
      <alignment horizontal="center" vertical="center" shrinkToFit="1"/>
      <protection locked="0"/>
    </xf>
    <xf numFmtId="0" fontId="9" fillId="35" borderId="7" xfId="0" applyFont="1" applyFill="1" applyBorder="1" applyAlignment="1" applyProtection="1">
      <alignment horizontal="center" vertical="center" shrinkToFit="1"/>
      <protection locked="0"/>
    </xf>
    <xf numFmtId="0" fontId="9" fillId="35" borderId="8" xfId="0" applyFont="1" applyFill="1" applyBorder="1" applyAlignment="1" applyProtection="1">
      <alignment horizontal="center" vertical="center" shrinkToFit="1"/>
      <protection locked="0"/>
    </xf>
    <xf numFmtId="0" fontId="9" fillId="36" borderId="6" xfId="0" applyFont="1" applyFill="1" applyBorder="1" applyAlignment="1" applyProtection="1">
      <alignment horizontal="center" vertical="center" wrapText="1"/>
      <protection locked="0"/>
    </xf>
    <xf numFmtId="0" fontId="9" fillId="36" borderId="7" xfId="0" applyFont="1" applyFill="1" applyBorder="1" applyAlignment="1" applyProtection="1">
      <alignment horizontal="center" vertical="center" wrapText="1"/>
      <protection locked="0"/>
    </xf>
    <xf numFmtId="0" fontId="9" fillId="36" borderId="83" xfId="0" applyFont="1" applyFill="1" applyBorder="1" applyAlignment="1" applyProtection="1">
      <alignment horizontal="center" vertical="center" wrapText="1"/>
      <protection locked="0"/>
    </xf>
    <xf numFmtId="178" fontId="35" fillId="33" borderId="82" xfId="0" applyNumberFormat="1" applyFont="1" applyFill="1" applyBorder="1" applyAlignment="1">
      <alignment horizontal="center" vertical="center" wrapText="1"/>
    </xf>
    <xf numFmtId="178" fontId="35" fillId="33" borderId="83" xfId="0" applyNumberFormat="1" applyFont="1" applyFill="1" applyBorder="1" applyAlignment="1">
      <alignment horizontal="center" vertical="center" wrapText="1"/>
    </xf>
    <xf numFmtId="0" fontId="9" fillId="36" borderId="96" xfId="0" applyFont="1" applyFill="1" applyBorder="1" applyAlignment="1" applyProtection="1">
      <alignment horizontal="left" vertical="center" wrapText="1"/>
      <protection locked="0"/>
    </xf>
    <xf numFmtId="0" fontId="9" fillId="36" borderId="99" xfId="0" applyFont="1" applyFill="1" applyBorder="1" applyAlignment="1" applyProtection="1">
      <alignment horizontal="left" vertical="center" wrapText="1"/>
      <protection locked="0"/>
    </xf>
    <xf numFmtId="0" fontId="9" fillId="36" borderId="100" xfId="0" applyFont="1" applyFill="1" applyBorder="1" applyAlignment="1" applyProtection="1">
      <alignment horizontal="left" vertical="center" wrapText="1"/>
      <protection locked="0"/>
    </xf>
    <xf numFmtId="0" fontId="4" fillId="35" borderId="96" xfId="0" applyFont="1" applyFill="1" applyBorder="1" applyAlignment="1" applyProtection="1">
      <alignment horizontal="center" vertical="center" wrapText="1"/>
      <protection locked="0"/>
    </xf>
    <xf numFmtId="0" fontId="4" fillId="35" borderId="97" xfId="0" applyFont="1" applyFill="1" applyBorder="1" applyAlignment="1" applyProtection="1">
      <alignment horizontal="center" vertical="center" wrapText="1"/>
      <protection locked="0"/>
    </xf>
    <xf numFmtId="0" fontId="9" fillId="35" borderId="98" xfId="0" applyFont="1" applyFill="1" applyBorder="1" applyAlignment="1" applyProtection="1">
      <alignment horizontal="center" vertical="center" wrapText="1"/>
      <protection locked="0"/>
    </xf>
    <xf numFmtId="0" fontId="9" fillId="35" borderId="97" xfId="0" applyFont="1" applyFill="1" applyBorder="1" applyAlignment="1" applyProtection="1">
      <alignment horizontal="center" vertical="center" wrapText="1"/>
      <protection locked="0"/>
    </xf>
    <xf numFmtId="0" fontId="9" fillId="35" borderId="98" xfId="0" applyFont="1" applyFill="1" applyBorder="1" applyAlignment="1" applyProtection="1">
      <alignment horizontal="center" vertical="center" shrinkToFit="1"/>
      <protection locked="0"/>
    </xf>
    <xf numFmtId="0" fontId="9" fillId="35" borderId="99" xfId="0" applyFont="1" applyFill="1" applyBorder="1" applyAlignment="1" applyProtection="1">
      <alignment horizontal="center" vertical="center" shrinkToFit="1"/>
      <protection locked="0"/>
    </xf>
    <xf numFmtId="0" fontId="9" fillId="35" borderId="97" xfId="0" applyFont="1" applyFill="1" applyBorder="1" applyAlignment="1" applyProtection="1">
      <alignment horizontal="center" vertical="center" shrinkToFit="1"/>
      <protection locked="0"/>
    </xf>
    <xf numFmtId="0" fontId="9" fillId="36" borderId="98" xfId="0" applyFont="1" applyFill="1" applyBorder="1" applyAlignment="1" applyProtection="1">
      <alignment horizontal="center" vertical="center" wrapText="1"/>
      <protection locked="0"/>
    </xf>
    <xf numFmtId="0" fontId="9" fillId="36" borderId="99" xfId="0" applyFont="1" applyFill="1" applyBorder="1" applyAlignment="1" applyProtection="1">
      <alignment horizontal="center" vertical="center" wrapText="1"/>
      <protection locked="0"/>
    </xf>
    <xf numFmtId="0" fontId="9" fillId="36" borderId="100" xfId="0" applyFont="1" applyFill="1" applyBorder="1" applyAlignment="1" applyProtection="1">
      <alignment horizontal="center" vertical="center" wrapText="1"/>
      <protection locked="0"/>
    </xf>
    <xf numFmtId="178" fontId="35" fillId="33" borderId="96" xfId="0" applyNumberFormat="1" applyFont="1" applyFill="1" applyBorder="1" applyAlignment="1">
      <alignment horizontal="center" vertical="center" wrapText="1"/>
    </xf>
    <xf numFmtId="178" fontId="35" fillId="33" borderId="100" xfId="0" applyNumberFormat="1" applyFont="1" applyFill="1" applyBorder="1" applyAlignment="1">
      <alignment horizontal="center" vertical="center" wrapText="1"/>
    </xf>
    <xf numFmtId="0" fontId="9" fillId="36" borderId="6" xfId="0" applyFont="1" applyFill="1" applyBorder="1" applyAlignment="1" applyProtection="1">
      <alignment horizontal="center" vertical="center"/>
      <protection locked="0"/>
    </xf>
    <xf numFmtId="0" fontId="9" fillId="36" borderId="8" xfId="0" applyFont="1" applyFill="1" applyBorder="1" applyAlignment="1" applyProtection="1">
      <alignment horizontal="center" vertical="center"/>
      <protection locked="0"/>
    </xf>
    <xf numFmtId="0" fontId="9" fillId="33" borderId="6" xfId="0" applyFont="1" applyFill="1" applyBorder="1" applyAlignment="1">
      <alignment horizontal="center" vertical="center"/>
    </xf>
    <xf numFmtId="0" fontId="9" fillId="33" borderId="8" xfId="0" applyFont="1" applyFill="1" applyBorder="1" applyAlignment="1">
      <alignment horizontal="center" vertical="center"/>
    </xf>
    <xf numFmtId="0" fontId="9" fillId="0" borderId="74" xfId="0" applyFont="1" applyBorder="1" applyAlignment="1">
      <alignment horizontal="center" vertical="center"/>
    </xf>
    <xf numFmtId="0" fontId="9" fillId="0" borderId="81" xfId="0" applyFont="1" applyBorder="1" applyAlignment="1">
      <alignment horizontal="center" vertical="center"/>
    </xf>
    <xf numFmtId="0" fontId="9" fillId="0" borderId="88" xfId="0" applyFont="1" applyBorder="1" applyAlignment="1">
      <alignment horizontal="center" vertical="center"/>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63" xfId="0" quotePrefix="1" applyFont="1" applyBorder="1" applyAlignment="1">
      <alignment horizontal="center" vertical="center"/>
    </xf>
    <xf numFmtId="0" fontId="9" fillId="0" borderId="75" xfId="0" applyFont="1" applyBorder="1" applyAlignment="1">
      <alignment horizontal="center" vertical="center"/>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4"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82" xfId="0" applyFont="1" applyBorder="1" applyAlignment="1">
      <alignment horizontal="center" vertical="center"/>
    </xf>
    <xf numFmtId="0" fontId="9" fillId="0" borderId="7" xfId="0" applyFont="1" applyBorder="1" applyAlignment="1">
      <alignment horizontal="center" vertical="center"/>
    </xf>
    <xf numFmtId="0" fontId="9" fillId="0" borderId="83" xfId="0" applyFont="1" applyBorder="1" applyAlignment="1">
      <alignment horizontal="center" vertical="center"/>
    </xf>
    <xf numFmtId="0" fontId="35" fillId="35" borderId="0" xfId="0" applyFont="1" applyFill="1" applyAlignment="1" applyProtection="1">
      <alignment horizontal="center" vertical="center"/>
      <protection locked="0"/>
    </xf>
    <xf numFmtId="0" fontId="35" fillId="36" borderId="0" xfId="0" applyFont="1" applyFill="1" applyAlignment="1" applyProtection="1">
      <alignment horizontal="center" vertical="center"/>
      <protection locked="0"/>
    </xf>
    <xf numFmtId="0" fontId="35" fillId="0" borderId="0" xfId="0" applyFont="1" applyAlignment="1">
      <alignment horizontal="center" vertical="center"/>
    </xf>
    <xf numFmtId="0" fontId="9" fillId="35" borderId="2" xfId="0" applyFont="1" applyFill="1" applyBorder="1" applyAlignment="1" applyProtection="1">
      <alignment horizontal="center" vertical="center"/>
      <protection locked="0"/>
    </xf>
    <xf numFmtId="0" fontId="9" fillId="36" borderId="16" xfId="0" applyFont="1" applyFill="1" applyBorder="1" applyAlignment="1" applyProtection="1">
      <alignment horizontal="center" vertical="center"/>
      <protection locked="0"/>
    </xf>
    <xf numFmtId="0" fontId="9" fillId="36" borderId="15" xfId="0" applyFont="1" applyFill="1" applyBorder="1" applyAlignment="1" applyProtection="1">
      <alignment horizontal="center" vertical="center"/>
      <protection locked="0"/>
    </xf>
    <xf numFmtId="0" fontId="4" fillId="33" borderId="0" xfId="0" applyFont="1" applyFill="1" applyAlignment="1">
      <alignment horizontal="left" vertical="center"/>
    </xf>
    <xf numFmtId="0" fontId="46" fillId="33" borderId="81" xfId="0" applyFont="1" applyFill="1" applyBorder="1" applyAlignment="1">
      <alignment horizontal="center" vertical="center"/>
    </xf>
    <xf numFmtId="0" fontId="46" fillId="33" borderId="8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2"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52" xr:uid="{B4869953-890C-47E0-86AA-776AD6B30739}"/>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714CE8EB-A8E6-46C1-A4C1-0D4453ABB100}"/>
    <cellStyle name="良い" xfId="50" builtinId="26" customBuiltin="1"/>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408877BC-D9AC-4CE6-9784-FB491251ED86}"/>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CC92E79F-8A9D-47B6-8A72-6634521366B7}"/>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22FC35B9-BA95-4B18-8A25-A79E37D196CA}"/>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2068;&#32340;/&#39640;&#40802;&#32773;&#25903;&#25588;&#35506;/&#20196;&#21644;&#65301;&#24180;&#24230;/&#25351;&#23450;&#25351;&#23566;&#25285;&#24403;/&#20196;&#21644;6&#24180;&#24230;&#20171;&#35703;&#22577;&#37228;&#25913;&#23450;/&#21152;&#31639;&#23626;/&#21442;&#32771;&#12288;&#31119;&#23713;&#24066;&#12288;&#23621;&#23429;&#20171;&#35703;&#25903;&#25588;&#12288;R6&#12288;01kyotakukaigosi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１"/>
      <sheetName val="備考（1）"/>
      <sheetName val="別紙２"/>
      <sheetName val="別紙36"/>
      <sheetName val="別紙36-2"/>
      <sheetName val="参考様式１"/>
      <sheetName val="参考様式２"/>
      <sheetName val="参考様式３"/>
      <sheetName val="標準様式１（１枚版）"/>
      <sheetName val="標準様式１（100名）"/>
      <sheetName val="標準様式１【記載例】居宅介護支援"/>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codeName="Sheet1">
    <tabColor rgb="FFFFC000"/>
    <pageSetUpPr fitToPage="1"/>
  </sheetPr>
  <dimension ref="A2:AF22"/>
  <sheetViews>
    <sheetView tabSelected="1" topLeftCell="C1" zoomScale="70" zoomScaleNormal="70" zoomScaleSheetLayoutView="70" workbookViewId="0">
      <selection activeCell="H25" sqref="H25"/>
    </sheetView>
  </sheetViews>
  <sheetFormatPr defaultRowHeight="13.5" x14ac:dyDescent="0.15"/>
  <cols>
    <col min="1" max="2" width="4.25" style="164" customWidth="1"/>
    <col min="3" max="3" width="17.875" style="97" customWidth="1"/>
    <col min="4" max="4" width="4.875" style="97" customWidth="1"/>
    <col min="5" max="5" width="15.875" style="97" customWidth="1"/>
    <col min="6" max="6" width="4.875" style="97" customWidth="1"/>
    <col min="7" max="7" width="12.625" style="97" customWidth="1"/>
    <col min="8" max="8" width="33.875" style="97" customWidth="1"/>
    <col min="9" max="14" width="4.875" style="97" customWidth="1"/>
    <col min="15" max="15" width="5.875" style="97" customWidth="1"/>
    <col min="16" max="18" width="4.875" style="97" customWidth="1"/>
    <col min="19" max="19" width="5.625" style="97" customWidth="1"/>
    <col min="20" max="23" width="4.875" style="97" customWidth="1"/>
    <col min="24" max="24" width="4.75" style="97" customWidth="1"/>
    <col min="25" max="32" width="4.875" style="97" customWidth="1"/>
    <col min="33" max="16384" width="9" style="97"/>
  </cols>
  <sheetData>
    <row r="2" spans="1:32" ht="20.25" customHeight="1" x14ac:dyDescent="0.15">
      <c r="A2" s="162" t="s">
        <v>223</v>
      </c>
      <c r="B2" s="163"/>
    </row>
    <row r="3" spans="1:32" ht="20.25" customHeight="1" x14ac:dyDescent="0.15">
      <c r="A3" s="448" t="s">
        <v>325</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row>
    <row r="4" spans="1:32" ht="20.25" customHeight="1" x14ac:dyDescent="0.15"/>
    <row r="5" spans="1:32" ht="30" customHeight="1" x14ac:dyDescent="0.15">
      <c r="S5" s="449" t="s">
        <v>0</v>
      </c>
      <c r="T5" s="450"/>
      <c r="U5" s="450"/>
      <c r="V5" s="451"/>
      <c r="W5" s="165"/>
      <c r="X5" s="166"/>
      <c r="Y5" s="166"/>
      <c r="Z5" s="166"/>
      <c r="AA5" s="166"/>
      <c r="AB5" s="166"/>
      <c r="AC5" s="166"/>
      <c r="AD5" s="166"/>
      <c r="AE5" s="166"/>
      <c r="AF5" s="167"/>
    </row>
    <row r="6" spans="1:32" ht="20.25" customHeight="1" x14ac:dyDescent="0.15"/>
    <row r="7" spans="1:32" ht="17.25" customHeight="1" x14ac:dyDescent="0.15">
      <c r="A7" s="449" t="s">
        <v>1</v>
      </c>
      <c r="B7" s="450"/>
      <c r="C7" s="451"/>
      <c r="D7" s="449" t="s">
        <v>2</v>
      </c>
      <c r="E7" s="451"/>
      <c r="F7" s="449" t="s">
        <v>3</v>
      </c>
      <c r="G7" s="451"/>
      <c r="H7" s="449" t="s">
        <v>4</v>
      </c>
      <c r="I7" s="450"/>
      <c r="J7" s="450"/>
      <c r="K7" s="450"/>
      <c r="L7" s="450"/>
      <c r="M7" s="450"/>
      <c r="N7" s="450"/>
      <c r="O7" s="450"/>
      <c r="P7" s="450"/>
      <c r="Q7" s="450"/>
      <c r="R7" s="450"/>
      <c r="S7" s="450"/>
      <c r="T7" s="450"/>
      <c r="U7" s="450"/>
      <c r="V7" s="450"/>
      <c r="W7" s="450"/>
      <c r="X7" s="451"/>
      <c r="Y7" s="449" t="s">
        <v>5</v>
      </c>
      <c r="Z7" s="450"/>
      <c r="AA7" s="450"/>
      <c r="AB7" s="451"/>
      <c r="AC7" s="449" t="s">
        <v>6</v>
      </c>
      <c r="AD7" s="450"/>
      <c r="AE7" s="450"/>
      <c r="AF7" s="451"/>
    </row>
    <row r="8" spans="1:32" ht="18.75" customHeight="1" x14ac:dyDescent="0.15">
      <c r="A8" s="452" t="s">
        <v>7</v>
      </c>
      <c r="B8" s="453"/>
      <c r="C8" s="454"/>
      <c r="D8" s="452"/>
      <c r="E8" s="454"/>
      <c r="F8" s="452"/>
      <c r="G8" s="454"/>
      <c r="H8" s="458" t="s">
        <v>8</v>
      </c>
      <c r="I8" s="137" t="s">
        <v>9</v>
      </c>
      <c r="J8" s="102" t="s">
        <v>10</v>
      </c>
      <c r="K8" s="103"/>
      <c r="L8" s="103"/>
      <c r="M8" s="137" t="s">
        <v>9</v>
      </c>
      <c r="N8" s="102" t="s">
        <v>11</v>
      </c>
      <c r="O8" s="103"/>
      <c r="P8" s="103"/>
      <c r="Q8" s="137" t="s">
        <v>9</v>
      </c>
      <c r="R8" s="102" t="s">
        <v>12</v>
      </c>
      <c r="S8" s="103"/>
      <c r="T8" s="103"/>
      <c r="U8" s="137" t="s">
        <v>9</v>
      </c>
      <c r="V8" s="102" t="s">
        <v>13</v>
      </c>
      <c r="W8" s="103"/>
      <c r="X8" s="104"/>
      <c r="Y8" s="417"/>
      <c r="Z8" s="446"/>
      <c r="AA8" s="446"/>
      <c r="AB8" s="418"/>
      <c r="AC8" s="417"/>
      <c r="AD8" s="446"/>
      <c r="AE8" s="446"/>
      <c r="AF8" s="418"/>
    </row>
    <row r="9" spans="1:32" ht="18.75" customHeight="1" x14ac:dyDescent="0.15">
      <c r="A9" s="455"/>
      <c r="B9" s="456"/>
      <c r="C9" s="457"/>
      <c r="D9" s="455"/>
      <c r="E9" s="457"/>
      <c r="F9" s="455"/>
      <c r="G9" s="457"/>
      <c r="H9" s="459"/>
      <c r="I9" s="138" t="s">
        <v>9</v>
      </c>
      <c r="J9" s="105" t="s">
        <v>14</v>
      </c>
      <c r="K9" s="106"/>
      <c r="L9" s="106"/>
      <c r="M9" s="137" t="s">
        <v>9</v>
      </c>
      <c r="N9" s="105" t="s">
        <v>15</v>
      </c>
      <c r="O9" s="106"/>
      <c r="P9" s="106"/>
      <c r="Q9" s="137" t="s">
        <v>9</v>
      </c>
      <c r="R9" s="105" t="s">
        <v>16</v>
      </c>
      <c r="S9" s="106"/>
      <c r="T9" s="106"/>
      <c r="U9" s="137" t="s">
        <v>9</v>
      </c>
      <c r="V9" s="105" t="s">
        <v>17</v>
      </c>
      <c r="W9" s="106"/>
      <c r="X9" s="107"/>
      <c r="Y9" s="419"/>
      <c r="Z9" s="447"/>
      <c r="AA9" s="447"/>
      <c r="AB9" s="420"/>
      <c r="AC9" s="419"/>
      <c r="AD9" s="447"/>
      <c r="AE9" s="447"/>
      <c r="AF9" s="420"/>
    </row>
    <row r="10" spans="1:32" ht="18.75" customHeight="1" x14ac:dyDescent="0.15">
      <c r="A10" s="108"/>
      <c r="B10" s="109"/>
      <c r="C10" s="110"/>
      <c r="D10" s="417"/>
      <c r="E10" s="418"/>
      <c r="F10" s="423"/>
      <c r="G10" s="424"/>
      <c r="H10" s="441" t="s">
        <v>231</v>
      </c>
      <c r="I10" s="443" t="s">
        <v>9</v>
      </c>
      <c r="J10" s="414" t="s">
        <v>20</v>
      </c>
      <c r="K10" s="414"/>
      <c r="L10" s="411" t="s">
        <v>9</v>
      </c>
      <c r="M10" s="414" t="s">
        <v>24</v>
      </c>
      <c r="N10" s="414"/>
      <c r="O10" s="414"/>
      <c r="P10" s="140"/>
      <c r="Q10" s="140"/>
      <c r="R10" s="140"/>
      <c r="S10" s="140"/>
      <c r="T10" s="140"/>
      <c r="U10" s="140"/>
      <c r="V10" s="140"/>
      <c r="W10" s="140"/>
      <c r="X10" s="141"/>
      <c r="Y10" s="151" t="s">
        <v>9</v>
      </c>
      <c r="Z10" s="102" t="s">
        <v>18</v>
      </c>
      <c r="AA10" s="102"/>
      <c r="AB10" s="112"/>
      <c r="AC10" s="430"/>
      <c r="AD10" s="430"/>
      <c r="AE10" s="430"/>
      <c r="AF10" s="430"/>
    </row>
    <row r="11" spans="1:32" ht="18.75" customHeight="1" x14ac:dyDescent="0.15">
      <c r="A11" s="113"/>
      <c r="B11" s="114"/>
      <c r="C11" s="115"/>
      <c r="D11" s="419"/>
      <c r="E11" s="420"/>
      <c r="F11" s="425"/>
      <c r="G11" s="426"/>
      <c r="H11" s="442"/>
      <c r="I11" s="444"/>
      <c r="J11" s="415"/>
      <c r="K11" s="415"/>
      <c r="L11" s="412"/>
      <c r="M11" s="415"/>
      <c r="N11" s="415"/>
      <c r="O11" s="415"/>
      <c r="P11" s="158"/>
      <c r="Q11" s="158"/>
      <c r="R11" s="158"/>
      <c r="S11" s="158"/>
      <c r="T11" s="158"/>
      <c r="U11" s="158"/>
      <c r="V11" s="158"/>
      <c r="W11" s="158"/>
      <c r="X11" s="159"/>
      <c r="Y11" s="138" t="s">
        <v>9</v>
      </c>
      <c r="Z11" s="105" t="s">
        <v>19</v>
      </c>
      <c r="AA11" s="105"/>
      <c r="AB11" s="118"/>
      <c r="AC11" s="431"/>
      <c r="AD11" s="431"/>
      <c r="AE11" s="431"/>
      <c r="AF11" s="431"/>
    </row>
    <row r="12" spans="1:32" ht="21.75" customHeight="1" x14ac:dyDescent="0.15">
      <c r="A12" s="113"/>
      <c r="B12" s="114"/>
      <c r="C12" s="115"/>
      <c r="D12" s="419"/>
      <c r="E12" s="420"/>
      <c r="F12" s="425"/>
      <c r="G12" s="426"/>
      <c r="H12" s="435"/>
      <c r="I12" s="445"/>
      <c r="J12" s="416"/>
      <c r="K12" s="416"/>
      <c r="L12" s="413"/>
      <c r="M12" s="416"/>
      <c r="N12" s="416"/>
      <c r="O12" s="416"/>
      <c r="P12" s="147"/>
      <c r="Q12" s="147"/>
      <c r="R12" s="147"/>
      <c r="S12" s="147"/>
      <c r="T12" s="147"/>
      <c r="U12" s="147"/>
      <c r="V12" s="147"/>
      <c r="W12" s="147"/>
      <c r="X12" s="148"/>
      <c r="Y12" s="138"/>
      <c r="Z12" s="105"/>
      <c r="AA12" s="105"/>
      <c r="AB12" s="118"/>
      <c r="AC12" s="431"/>
      <c r="AD12" s="431"/>
      <c r="AE12" s="431"/>
      <c r="AF12" s="431"/>
    </row>
    <row r="13" spans="1:32" ht="18.75" customHeight="1" x14ac:dyDescent="0.15">
      <c r="A13" s="113"/>
      <c r="B13" s="114"/>
      <c r="C13" s="115"/>
      <c r="D13" s="419"/>
      <c r="E13" s="420"/>
      <c r="F13" s="425"/>
      <c r="G13" s="426"/>
      <c r="H13" s="136" t="s">
        <v>31</v>
      </c>
      <c r="I13" s="143" t="s">
        <v>9</v>
      </c>
      <c r="J13" s="122" t="s">
        <v>20</v>
      </c>
      <c r="K13" s="144"/>
      <c r="L13" s="145" t="s">
        <v>9</v>
      </c>
      <c r="M13" s="122" t="s">
        <v>24</v>
      </c>
      <c r="N13" s="144"/>
      <c r="O13" s="144"/>
      <c r="P13" s="144"/>
      <c r="Q13" s="144"/>
      <c r="R13" s="144"/>
      <c r="S13" s="144"/>
      <c r="T13" s="144"/>
      <c r="U13" s="144"/>
      <c r="V13" s="144"/>
      <c r="W13" s="144"/>
      <c r="X13" s="146"/>
      <c r="Y13" s="117"/>
      <c r="Z13" s="105"/>
      <c r="AA13" s="117"/>
      <c r="AB13" s="118"/>
      <c r="AC13" s="432"/>
      <c r="AD13" s="432"/>
      <c r="AE13" s="432"/>
      <c r="AF13" s="432"/>
    </row>
    <row r="14" spans="1:32" ht="18.75" customHeight="1" x14ac:dyDescent="0.15">
      <c r="A14" s="138" t="s">
        <v>9</v>
      </c>
      <c r="B14" s="114">
        <v>43</v>
      </c>
      <c r="C14" s="115" t="s">
        <v>33</v>
      </c>
      <c r="D14" s="419"/>
      <c r="E14" s="420"/>
      <c r="F14" s="425"/>
      <c r="G14" s="426"/>
      <c r="H14" s="434" t="s">
        <v>28</v>
      </c>
      <c r="I14" s="436" t="s">
        <v>40</v>
      </c>
      <c r="J14" s="438" t="s">
        <v>25</v>
      </c>
      <c r="K14" s="438"/>
      <c r="L14" s="438"/>
      <c r="M14" s="436" t="s">
        <v>9</v>
      </c>
      <c r="N14" s="438" t="s">
        <v>26</v>
      </c>
      <c r="O14" s="438"/>
      <c r="P14" s="438"/>
      <c r="Q14" s="153"/>
      <c r="R14" s="153"/>
      <c r="S14" s="153"/>
      <c r="T14" s="153"/>
      <c r="U14" s="153"/>
      <c r="V14" s="153"/>
      <c r="W14" s="153"/>
      <c r="X14" s="154"/>
      <c r="Y14" s="117"/>
      <c r="Z14" s="105"/>
      <c r="AA14" s="117"/>
      <c r="AB14" s="118"/>
      <c r="AC14" s="432"/>
      <c r="AD14" s="432"/>
      <c r="AE14" s="432"/>
      <c r="AF14" s="432"/>
    </row>
    <row r="15" spans="1:32" ht="18.75" customHeight="1" x14ac:dyDescent="0.15">
      <c r="A15" s="113"/>
      <c r="B15" s="114"/>
      <c r="C15" s="115"/>
      <c r="D15" s="419"/>
      <c r="E15" s="420"/>
      <c r="F15" s="425"/>
      <c r="G15" s="426"/>
      <c r="H15" s="435"/>
      <c r="I15" s="437"/>
      <c r="J15" s="416"/>
      <c r="K15" s="416"/>
      <c r="L15" s="416"/>
      <c r="M15" s="437"/>
      <c r="N15" s="416"/>
      <c r="O15" s="416"/>
      <c r="P15" s="416"/>
      <c r="Q15" s="147"/>
      <c r="R15" s="147"/>
      <c r="S15" s="147"/>
      <c r="T15" s="147"/>
      <c r="U15" s="147"/>
      <c r="V15" s="147"/>
      <c r="W15" s="147"/>
      <c r="X15" s="148"/>
      <c r="Y15" s="120"/>
      <c r="Z15" s="117"/>
      <c r="AA15" s="117"/>
      <c r="AB15" s="118"/>
      <c r="AC15" s="432"/>
      <c r="AD15" s="432"/>
      <c r="AE15" s="432"/>
      <c r="AF15" s="432"/>
    </row>
    <row r="16" spans="1:32" ht="18.75" customHeight="1" x14ac:dyDescent="0.15">
      <c r="A16" s="113"/>
      <c r="B16" s="114"/>
      <c r="C16" s="115"/>
      <c r="D16" s="419"/>
      <c r="E16" s="420"/>
      <c r="F16" s="425"/>
      <c r="G16" s="426"/>
      <c r="H16" s="434" t="s">
        <v>29</v>
      </c>
      <c r="I16" s="439" t="s">
        <v>9</v>
      </c>
      <c r="J16" s="429" t="s">
        <v>25</v>
      </c>
      <c r="K16" s="429"/>
      <c r="L16" s="429"/>
      <c r="M16" s="440" t="s">
        <v>9</v>
      </c>
      <c r="N16" s="429" t="s">
        <v>34</v>
      </c>
      <c r="O16" s="429"/>
      <c r="P16" s="429"/>
      <c r="Q16" s="153"/>
      <c r="R16" s="153"/>
      <c r="S16" s="153"/>
      <c r="T16" s="153"/>
      <c r="U16" s="153"/>
      <c r="V16" s="153"/>
      <c r="W16" s="153"/>
      <c r="X16" s="154"/>
      <c r="Y16" s="120"/>
      <c r="Z16" s="117"/>
      <c r="AA16" s="117"/>
      <c r="AB16" s="118"/>
      <c r="AC16" s="432"/>
      <c r="AD16" s="432"/>
      <c r="AE16" s="432"/>
      <c r="AF16" s="432"/>
    </row>
    <row r="17" spans="1:32" ht="18.75" customHeight="1" x14ac:dyDescent="0.15">
      <c r="A17" s="113"/>
      <c r="B17" s="114"/>
      <c r="C17" s="115"/>
      <c r="D17" s="419"/>
      <c r="E17" s="420"/>
      <c r="F17" s="425"/>
      <c r="G17" s="426"/>
      <c r="H17" s="435"/>
      <c r="I17" s="439"/>
      <c r="J17" s="429"/>
      <c r="K17" s="429"/>
      <c r="L17" s="429"/>
      <c r="M17" s="440"/>
      <c r="N17" s="429"/>
      <c r="O17" s="429"/>
      <c r="P17" s="429"/>
      <c r="Q17" s="147"/>
      <c r="R17" s="147"/>
      <c r="S17" s="147"/>
      <c r="T17" s="147"/>
      <c r="U17" s="147"/>
      <c r="V17" s="147"/>
      <c r="W17" s="147"/>
      <c r="X17" s="148"/>
      <c r="Y17" s="120"/>
      <c r="Z17" s="117"/>
      <c r="AA17" s="117"/>
      <c r="AB17" s="118"/>
      <c r="AC17" s="432"/>
      <c r="AD17" s="432"/>
      <c r="AE17" s="432"/>
      <c r="AF17" s="432"/>
    </row>
    <row r="18" spans="1:32" ht="18.75" customHeight="1" x14ac:dyDescent="0.15">
      <c r="A18" s="113"/>
      <c r="B18" s="114"/>
      <c r="C18" s="115"/>
      <c r="D18" s="419"/>
      <c r="E18" s="420"/>
      <c r="F18" s="425"/>
      <c r="G18" s="426"/>
      <c r="H18" s="136" t="s">
        <v>35</v>
      </c>
      <c r="I18" s="143" t="s">
        <v>9</v>
      </c>
      <c r="J18" s="122" t="s">
        <v>20</v>
      </c>
      <c r="K18" s="144"/>
      <c r="L18" s="145" t="s">
        <v>9</v>
      </c>
      <c r="M18" s="122" t="s">
        <v>24</v>
      </c>
      <c r="N18" s="144"/>
      <c r="O18" s="144"/>
      <c r="P18" s="144"/>
      <c r="Q18" s="144"/>
      <c r="R18" s="144"/>
      <c r="S18" s="144"/>
      <c r="T18" s="144"/>
      <c r="U18" s="144"/>
      <c r="V18" s="144"/>
      <c r="W18" s="144"/>
      <c r="X18" s="146"/>
      <c r="Y18" s="120"/>
      <c r="Z18" s="117"/>
      <c r="AA18" s="117"/>
      <c r="AB18" s="118"/>
      <c r="AC18" s="432"/>
      <c r="AD18" s="432"/>
      <c r="AE18" s="432"/>
      <c r="AF18" s="432"/>
    </row>
    <row r="19" spans="1:32" ht="18.75" customHeight="1" x14ac:dyDescent="0.15">
      <c r="A19" s="113"/>
      <c r="B19" s="114"/>
      <c r="C19" s="115"/>
      <c r="D19" s="419"/>
      <c r="E19" s="420"/>
      <c r="F19" s="425"/>
      <c r="G19" s="426"/>
      <c r="H19" s="136" t="s">
        <v>36</v>
      </c>
      <c r="I19" s="143" t="s">
        <v>9</v>
      </c>
      <c r="J19" s="122" t="s">
        <v>20</v>
      </c>
      <c r="K19" s="122"/>
      <c r="L19" s="145" t="s">
        <v>9</v>
      </c>
      <c r="M19" s="122" t="s">
        <v>21</v>
      </c>
      <c r="N19" s="122"/>
      <c r="O19" s="145" t="s">
        <v>9</v>
      </c>
      <c r="P19" s="122" t="s">
        <v>22</v>
      </c>
      <c r="Q19" s="133"/>
      <c r="R19" s="145" t="s">
        <v>9</v>
      </c>
      <c r="S19" s="122" t="s">
        <v>23</v>
      </c>
      <c r="T19" s="144"/>
      <c r="U19" s="145" t="s">
        <v>9</v>
      </c>
      <c r="V19" s="122" t="s">
        <v>37</v>
      </c>
      <c r="W19" s="144"/>
      <c r="X19" s="146"/>
      <c r="Y19" s="120"/>
      <c r="Z19" s="117"/>
      <c r="AA19" s="117"/>
      <c r="AB19" s="118"/>
      <c r="AC19" s="432"/>
      <c r="AD19" s="432"/>
      <c r="AE19" s="432"/>
      <c r="AF19" s="432"/>
    </row>
    <row r="20" spans="1:32" ht="18.75" customHeight="1" x14ac:dyDescent="0.15">
      <c r="A20" s="113"/>
      <c r="B20" s="114"/>
      <c r="C20" s="115"/>
      <c r="D20" s="419"/>
      <c r="E20" s="420"/>
      <c r="F20" s="425"/>
      <c r="G20" s="426"/>
      <c r="H20" s="121" t="s">
        <v>38</v>
      </c>
      <c r="I20" s="143" t="s">
        <v>9</v>
      </c>
      <c r="J20" s="122" t="s">
        <v>20</v>
      </c>
      <c r="K20" s="144"/>
      <c r="L20" s="145" t="s">
        <v>9</v>
      </c>
      <c r="M20" s="122" t="s">
        <v>24</v>
      </c>
      <c r="N20" s="144"/>
      <c r="O20" s="144"/>
      <c r="P20" s="144"/>
      <c r="Q20" s="144"/>
      <c r="R20" s="144"/>
      <c r="S20" s="144"/>
      <c r="T20" s="144"/>
      <c r="U20" s="144"/>
      <c r="V20" s="144"/>
      <c r="W20" s="144"/>
      <c r="X20" s="146"/>
      <c r="Y20" s="120"/>
      <c r="Z20" s="117"/>
      <c r="AA20" s="117"/>
      <c r="AB20" s="118"/>
      <c r="AC20" s="432"/>
      <c r="AD20" s="432"/>
      <c r="AE20" s="432"/>
      <c r="AF20" s="432"/>
    </row>
    <row r="21" spans="1:32" ht="18.75" customHeight="1" x14ac:dyDescent="0.15">
      <c r="A21" s="123"/>
      <c r="B21" s="124"/>
      <c r="C21" s="125"/>
      <c r="D21" s="421"/>
      <c r="E21" s="422"/>
      <c r="F21" s="427"/>
      <c r="G21" s="428"/>
      <c r="H21" s="128" t="s">
        <v>39</v>
      </c>
      <c r="I21" s="149" t="s">
        <v>9</v>
      </c>
      <c r="J21" s="129" t="s">
        <v>20</v>
      </c>
      <c r="K21" s="160"/>
      <c r="L21" s="150" t="s">
        <v>9</v>
      </c>
      <c r="M21" s="129" t="s">
        <v>24</v>
      </c>
      <c r="N21" s="160"/>
      <c r="O21" s="160"/>
      <c r="P21" s="160"/>
      <c r="Q21" s="160"/>
      <c r="R21" s="160"/>
      <c r="S21" s="160"/>
      <c r="T21" s="160"/>
      <c r="U21" s="160"/>
      <c r="V21" s="160"/>
      <c r="W21" s="160"/>
      <c r="X21" s="161"/>
      <c r="Y21" s="130"/>
      <c r="Z21" s="131"/>
      <c r="AA21" s="131"/>
      <c r="AB21" s="132"/>
      <c r="AC21" s="433"/>
      <c r="AD21" s="433"/>
      <c r="AE21" s="433"/>
      <c r="AF21" s="433"/>
    </row>
    <row r="22" spans="1:32" ht="8.25" customHeight="1" x14ac:dyDescent="0.15">
      <c r="A22" s="172"/>
      <c r="B22" s="172"/>
      <c r="G22" s="105"/>
      <c r="H22" s="105"/>
      <c r="I22" s="105"/>
      <c r="J22" s="105"/>
      <c r="K22" s="105"/>
      <c r="L22" s="105"/>
      <c r="M22" s="105"/>
      <c r="N22" s="105"/>
      <c r="O22" s="105"/>
      <c r="P22" s="105"/>
      <c r="Q22" s="105"/>
      <c r="R22" s="105"/>
      <c r="S22" s="105"/>
      <c r="T22" s="105"/>
      <c r="U22" s="105"/>
      <c r="V22" s="105"/>
      <c r="W22" s="105"/>
      <c r="X22" s="105"/>
      <c r="Y22" s="105"/>
      <c r="Z22" s="105"/>
      <c r="AA22" s="105"/>
      <c r="AB22" s="105"/>
    </row>
  </sheetData>
  <mergeCells count="32">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D10:E21"/>
    <mergeCell ref="F10:G21"/>
    <mergeCell ref="N16:P17"/>
  </mergeCells>
  <phoneticPr fontId="2"/>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7E00-1EEC-49BF-B617-D0ACE993D363}">
  <sheetPr codeName="Sheet10">
    <tabColor rgb="FFFFFF00"/>
    <pageSetUpPr fitToPage="1"/>
  </sheetPr>
  <dimension ref="B1:K45"/>
  <sheetViews>
    <sheetView workbookViewId="0">
      <selection activeCell="C26" sqref="C26"/>
    </sheetView>
  </sheetViews>
  <sheetFormatPr defaultColWidth="9" defaultRowHeight="18.75" x14ac:dyDescent="0.15"/>
  <cols>
    <col min="1" max="1" width="2" style="391" customWidth="1"/>
    <col min="2" max="2" width="8.625" style="391" customWidth="1"/>
    <col min="3" max="11" width="40.625" style="391" customWidth="1"/>
    <col min="12" max="16384" width="9" style="391"/>
  </cols>
  <sheetData>
    <row r="1" spans="2:11" x14ac:dyDescent="0.15">
      <c r="B1" s="391" t="s">
        <v>447</v>
      </c>
    </row>
    <row r="3" spans="2:11" x14ac:dyDescent="0.15">
      <c r="B3" s="392" t="s">
        <v>349</v>
      </c>
      <c r="C3" s="392" t="s">
        <v>448</v>
      </c>
    </row>
    <row r="4" spans="2:11" x14ac:dyDescent="0.15">
      <c r="B4" s="392">
        <v>1</v>
      </c>
      <c r="C4" s="393" t="s">
        <v>331</v>
      </c>
    </row>
    <row r="5" spans="2:11" x14ac:dyDescent="0.15">
      <c r="B5" s="392">
        <v>2</v>
      </c>
      <c r="C5" s="393" t="s">
        <v>449</v>
      </c>
    </row>
    <row r="6" spans="2:11" x14ac:dyDescent="0.15">
      <c r="B6" s="392">
        <v>3</v>
      </c>
      <c r="C6" s="393"/>
    </row>
    <row r="7" spans="2:11" x14ac:dyDescent="0.15">
      <c r="B7" s="392">
        <v>4</v>
      </c>
      <c r="C7" s="393"/>
    </row>
    <row r="8" spans="2:11" x14ac:dyDescent="0.15">
      <c r="B8" s="392">
        <v>5</v>
      </c>
      <c r="C8" s="393"/>
    </row>
    <row r="9" spans="2:11" x14ac:dyDescent="0.15">
      <c r="B9" s="392">
        <v>6</v>
      </c>
      <c r="C9" s="393"/>
    </row>
    <row r="10" spans="2:11" x14ac:dyDescent="0.15">
      <c r="B10" s="392">
        <v>7</v>
      </c>
      <c r="C10" s="393"/>
    </row>
    <row r="11" spans="2:11" x14ac:dyDescent="0.15">
      <c r="B11" s="392">
        <v>8</v>
      </c>
      <c r="C11" s="393"/>
    </row>
    <row r="13" spans="2:11" x14ac:dyDescent="0.15">
      <c r="B13" s="391" t="s">
        <v>450</v>
      </c>
    </row>
    <row r="14" spans="2:11" ht="19.5" thickBot="1" x14ac:dyDescent="0.2"/>
    <row r="15" spans="2:11" ht="19.5" thickBot="1" x14ac:dyDescent="0.2">
      <c r="B15" s="394" t="s">
        <v>420</v>
      </c>
      <c r="C15" s="395" t="s">
        <v>397</v>
      </c>
      <c r="D15" s="396" t="s">
        <v>401</v>
      </c>
      <c r="E15" s="397" t="s">
        <v>421</v>
      </c>
      <c r="F15" s="398" t="s">
        <v>451</v>
      </c>
      <c r="G15" s="398" t="s">
        <v>451</v>
      </c>
      <c r="H15" s="398" t="s">
        <v>451</v>
      </c>
      <c r="I15" s="398" t="s">
        <v>451</v>
      </c>
      <c r="J15" s="398" t="s">
        <v>451</v>
      </c>
      <c r="K15" s="399" t="s">
        <v>451</v>
      </c>
    </row>
    <row r="16" spans="2:11" x14ac:dyDescent="0.15">
      <c r="B16" s="735" t="s">
        <v>452</v>
      </c>
      <c r="C16" s="400" t="s">
        <v>399</v>
      </c>
      <c r="D16" s="401" t="s">
        <v>399</v>
      </c>
      <c r="E16" s="401" t="s">
        <v>453</v>
      </c>
      <c r="F16" s="401"/>
      <c r="G16" s="401"/>
      <c r="H16" s="401"/>
      <c r="I16" s="402"/>
      <c r="J16" s="402"/>
      <c r="K16" s="403"/>
    </row>
    <row r="17" spans="2:11" x14ac:dyDescent="0.15">
      <c r="B17" s="735"/>
      <c r="C17" s="404" t="s">
        <v>454</v>
      </c>
      <c r="D17" s="401" t="s">
        <v>401</v>
      </c>
      <c r="E17" s="401" t="s">
        <v>401</v>
      </c>
      <c r="F17" s="401"/>
      <c r="G17" s="401"/>
      <c r="H17" s="401"/>
      <c r="I17" s="405"/>
      <c r="J17" s="405"/>
      <c r="K17" s="406"/>
    </row>
    <row r="18" spans="2:11" x14ac:dyDescent="0.15">
      <c r="B18" s="735"/>
      <c r="C18" s="404" t="s">
        <v>454</v>
      </c>
      <c r="D18" s="401" t="s">
        <v>451</v>
      </c>
      <c r="E18" s="401" t="s">
        <v>455</v>
      </c>
      <c r="F18" s="401"/>
      <c r="G18" s="401"/>
      <c r="H18" s="401"/>
      <c r="I18" s="405"/>
      <c r="J18" s="405"/>
      <c r="K18" s="406"/>
    </row>
    <row r="19" spans="2:11" x14ac:dyDescent="0.15">
      <c r="B19" s="735"/>
      <c r="C19" s="404" t="s">
        <v>451</v>
      </c>
      <c r="D19" s="401" t="s">
        <v>451</v>
      </c>
      <c r="E19" s="401" t="s">
        <v>456</v>
      </c>
      <c r="F19" s="401"/>
      <c r="G19" s="401"/>
      <c r="H19" s="401"/>
      <c r="I19" s="405"/>
      <c r="J19" s="405"/>
      <c r="K19" s="406"/>
    </row>
    <row r="20" spans="2:11" x14ac:dyDescent="0.15">
      <c r="B20" s="735"/>
      <c r="C20" s="404" t="s">
        <v>451</v>
      </c>
      <c r="D20" s="401" t="s">
        <v>451</v>
      </c>
      <c r="E20" s="401" t="s">
        <v>457</v>
      </c>
      <c r="F20" s="401"/>
      <c r="G20" s="401"/>
      <c r="H20" s="401"/>
      <c r="I20" s="405"/>
      <c r="J20" s="405"/>
      <c r="K20" s="406"/>
    </row>
    <row r="21" spans="2:11" x14ac:dyDescent="0.15">
      <c r="B21" s="735"/>
      <c r="C21" s="404" t="s">
        <v>451</v>
      </c>
      <c r="D21" s="401" t="s">
        <v>451</v>
      </c>
      <c r="E21" s="401" t="s">
        <v>451</v>
      </c>
      <c r="F21" s="401"/>
      <c r="G21" s="401"/>
      <c r="H21" s="401"/>
      <c r="I21" s="405"/>
      <c r="J21" s="405"/>
      <c r="K21" s="406"/>
    </row>
    <row r="22" spans="2:11" x14ac:dyDescent="0.15">
      <c r="B22" s="735"/>
      <c r="C22" s="404" t="s">
        <v>451</v>
      </c>
      <c r="D22" s="401" t="s">
        <v>451</v>
      </c>
      <c r="E22" s="401" t="s">
        <v>451</v>
      </c>
      <c r="F22" s="401"/>
      <c r="G22" s="401"/>
      <c r="H22" s="401"/>
      <c r="I22" s="405"/>
      <c r="J22" s="405"/>
      <c r="K22" s="406"/>
    </row>
    <row r="23" spans="2:11" x14ac:dyDescent="0.15">
      <c r="B23" s="735"/>
      <c r="C23" s="404" t="s">
        <v>451</v>
      </c>
      <c r="D23" s="401" t="s">
        <v>451</v>
      </c>
      <c r="E23" s="401" t="s">
        <v>451</v>
      </c>
      <c r="F23" s="401"/>
      <c r="G23" s="401"/>
      <c r="H23" s="401"/>
      <c r="I23" s="405"/>
      <c r="J23" s="405"/>
      <c r="K23" s="406"/>
    </row>
    <row r="24" spans="2:11" x14ac:dyDescent="0.15">
      <c r="B24" s="735"/>
      <c r="C24" s="404" t="s">
        <v>451</v>
      </c>
      <c r="D24" s="401" t="s">
        <v>451</v>
      </c>
      <c r="E24" s="401" t="s">
        <v>451</v>
      </c>
      <c r="F24" s="401"/>
      <c r="G24" s="401"/>
      <c r="H24" s="401"/>
      <c r="I24" s="405"/>
      <c r="J24" s="405"/>
      <c r="K24" s="406"/>
    </row>
    <row r="25" spans="2:11" x14ac:dyDescent="0.15">
      <c r="B25" s="735"/>
      <c r="C25" s="404" t="s">
        <v>451</v>
      </c>
      <c r="D25" s="407" t="s">
        <v>451</v>
      </c>
      <c r="E25" s="407" t="s">
        <v>451</v>
      </c>
      <c r="F25" s="407"/>
      <c r="G25" s="407"/>
      <c r="H25" s="407"/>
      <c r="I25" s="405"/>
      <c r="J25" s="405"/>
      <c r="K25" s="406"/>
    </row>
    <row r="26" spans="2:11" x14ac:dyDescent="0.15">
      <c r="B26" s="735"/>
      <c r="C26" s="404" t="s">
        <v>451</v>
      </c>
      <c r="D26" s="407" t="s">
        <v>451</v>
      </c>
      <c r="E26" s="407" t="s">
        <v>451</v>
      </c>
      <c r="F26" s="407"/>
      <c r="G26" s="407"/>
      <c r="H26" s="407"/>
      <c r="I26" s="405"/>
      <c r="J26" s="405"/>
      <c r="K26" s="406"/>
    </row>
    <row r="27" spans="2:11" x14ac:dyDescent="0.15">
      <c r="B27" s="735"/>
      <c r="C27" s="404" t="s">
        <v>451</v>
      </c>
      <c r="D27" s="407" t="s">
        <v>451</v>
      </c>
      <c r="E27" s="407" t="s">
        <v>451</v>
      </c>
      <c r="F27" s="407"/>
      <c r="G27" s="407"/>
      <c r="H27" s="407"/>
      <c r="I27" s="405"/>
      <c r="J27" s="405"/>
      <c r="K27" s="406"/>
    </row>
    <row r="28" spans="2:11" ht="19.5" thickBot="1" x14ac:dyDescent="0.2">
      <c r="B28" s="736"/>
      <c r="C28" s="408" t="s">
        <v>451</v>
      </c>
      <c r="D28" s="409" t="s">
        <v>451</v>
      </c>
      <c r="E28" s="409" t="s">
        <v>451</v>
      </c>
      <c r="F28" s="409"/>
      <c r="G28" s="409"/>
      <c r="H28" s="409"/>
      <c r="I28" s="409"/>
      <c r="J28" s="409"/>
      <c r="K28" s="410"/>
    </row>
    <row r="31" spans="2:11" x14ac:dyDescent="0.15">
      <c r="C31" s="391" t="s">
        <v>458</v>
      </c>
    </row>
    <row r="32" spans="2:11" x14ac:dyDescent="0.15">
      <c r="C32" s="391" t="s">
        <v>459</v>
      </c>
    </row>
    <row r="33" spans="3:3" x14ac:dyDescent="0.15">
      <c r="C33" s="391" t="s">
        <v>460</v>
      </c>
    </row>
    <row r="34" spans="3:3" x14ac:dyDescent="0.15">
      <c r="C34" s="391" t="s">
        <v>461</v>
      </c>
    </row>
    <row r="35" spans="3:3" x14ac:dyDescent="0.15">
      <c r="C35" s="391" t="s">
        <v>462</v>
      </c>
    </row>
    <row r="36" spans="3:3" x14ac:dyDescent="0.15">
      <c r="C36" s="391" t="s">
        <v>463</v>
      </c>
    </row>
    <row r="37" spans="3:3" x14ac:dyDescent="0.15">
      <c r="C37" s="391" t="s">
        <v>464</v>
      </c>
    </row>
    <row r="38" spans="3:3" x14ac:dyDescent="0.15">
      <c r="C38" s="391" t="s">
        <v>465</v>
      </c>
    </row>
    <row r="40" spans="3:3" x14ac:dyDescent="0.15">
      <c r="C40" s="391" t="s">
        <v>466</v>
      </c>
    </row>
    <row r="41" spans="3:3" x14ac:dyDescent="0.15">
      <c r="C41" s="391" t="s">
        <v>467</v>
      </c>
    </row>
    <row r="42" spans="3:3" x14ac:dyDescent="0.15">
      <c r="C42" s="391" t="s">
        <v>468</v>
      </c>
    </row>
    <row r="43" spans="3:3" x14ac:dyDescent="0.15">
      <c r="C43" s="391" t="s">
        <v>469</v>
      </c>
    </row>
    <row r="44" spans="3:3" x14ac:dyDescent="0.15">
      <c r="C44" s="391" t="s">
        <v>470</v>
      </c>
    </row>
    <row r="45" spans="3:3" x14ac:dyDescent="0.15">
      <c r="C45" s="391" t="s">
        <v>471</v>
      </c>
    </row>
  </sheetData>
  <mergeCells count="1">
    <mergeCell ref="B16:B28"/>
  </mergeCells>
  <phoneticPr fontId="2"/>
  <pageMargins left="0.70866141732283472" right="0.70866141732283472" top="0.74803149606299213" bottom="0.74803149606299213" header="0.31496062992125984" footer="0.31496062992125984"/>
  <pageSetup paperSize="9" scale="3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737" t="s">
        <v>95</v>
      </c>
      <c r="AA3" s="738"/>
      <c r="AB3" s="738"/>
      <c r="AC3" s="738"/>
      <c r="AD3" s="739"/>
      <c r="AE3" s="491"/>
      <c r="AF3" s="492"/>
      <c r="AG3" s="492"/>
      <c r="AH3" s="492"/>
      <c r="AI3" s="492"/>
      <c r="AJ3" s="492"/>
      <c r="AK3" s="492"/>
      <c r="AL3" s="493"/>
      <c r="AM3" s="20"/>
      <c r="AN3" s="1"/>
    </row>
    <row r="4" spans="2:40" s="2" customFormat="1" x14ac:dyDescent="0.15">
      <c r="AN4" s="21"/>
    </row>
    <row r="5" spans="2:40" s="2" customFormat="1" x14ac:dyDescent="0.15">
      <c r="B5" s="498" t="s">
        <v>132</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row>
    <row r="6" spans="2:40" s="2" customFormat="1" ht="13.5" customHeight="1" x14ac:dyDescent="0.15">
      <c r="AC6" s="1"/>
      <c r="AD6" s="45"/>
      <c r="AE6" s="45" t="s">
        <v>214</v>
      </c>
      <c r="AH6" s="2" t="s">
        <v>97</v>
      </c>
      <c r="AJ6" s="2" t="s">
        <v>211</v>
      </c>
      <c r="AL6" s="2" t="s">
        <v>98</v>
      </c>
    </row>
    <row r="7" spans="2:40" s="2" customFormat="1" x14ac:dyDescent="0.15">
      <c r="B7" s="498" t="s">
        <v>215</v>
      </c>
      <c r="C7" s="498"/>
      <c r="D7" s="498"/>
      <c r="E7" s="498"/>
      <c r="F7" s="498"/>
      <c r="G7" s="498"/>
      <c r="H7" s="498"/>
      <c r="I7" s="498"/>
      <c r="J7" s="498"/>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744" t="s">
        <v>99</v>
      </c>
      <c r="C11" s="809" t="s">
        <v>100</v>
      </c>
      <c r="D11" s="810"/>
      <c r="E11" s="810"/>
      <c r="F11" s="810"/>
      <c r="G11" s="810"/>
      <c r="H11" s="810"/>
      <c r="I11" s="810"/>
      <c r="J11" s="810"/>
      <c r="K11" s="8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45"/>
      <c r="C12" s="812" t="s">
        <v>101</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45"/>
      <c r="C13" s="809" t="s">
        <v>212</v>
      </c>
      <c r="D13" s="810"/>
      <c r="E13" s="810"/>
      <c r="F13" s="810"/>
      <c r="G13" s="810"/>
      <c r="H13" s="810"/>
      <c r="I13" s="810"/>
      <c r="J13" s="810"/>
      <c r="K13" s="811"/>
      <c r="L13" s="795" t="s">
        <v>216</v>
      </c>
      <c r="M13" s="796"/>
      <c r="N13" s="796"/>
      <c r="O13" s="796"/>
      <c r="P13" s="796"/>
      <c r="Q13" s="796"/>
      <c r="R13" s="796"/>
      <c r="S13" s="796"/>
      <c r="T13" s="796"/>
      <c r="U13" s="796"/>
      <c r="V13" s="796"/>
      <c r="W13" s="796"/>
      <c r="X13" s="796"/>
      <c r="Y13" s="796"/>
      <c r="Z13" s="796"/>
      <c r="AA13" s="796"/>
      <c r="AB13" s="796"/>
      <c r="AC13" s="796"/>
      <c r="AD13" s="796"/>
      <c r="AE13" s="796"/>
      <c r="AF13" s="796"/>
      <c r="AG13" s="796"/>
      <c r="AH13" s="796"/>
      <c r="AI13" s="796"/>
      <c r="AJ13" s="796"/>
      <c r="AK13" s="796"/>
      <c r="AL13" s="797"/>
    </row>
    <row r="14" spans="2:40" s="2" customFormat="1" x14ac:dyDescent="0.15">
      <c r="B14" s="745"/>
      <c r="C14" s="812"/>
      <c r="D14" s="500"/>
      <c r="E14" s="500"/>
      <c r="F14" s="500"/>
      <c r="G14" s="500"/>
      <c r="H14" s="500"/>
      <c r="I14" s="500"/>
      <c r="J14" s="500"/>
      <c r="K14" s="501"/>
      <c r="L14" s="798" t="s">
        <v>217</v>
      </c>
      <c r="M14" s="799"/>
      <c r="N14" s="799"/>
      <c r="O14" s="799"/>
      <c r="P14" s="799"/>
      <c r="Q14" s="799"/>
      <c r="R14" s="799"/>
      <c r="S14" s="799"/>
      <c r="T14" s="799"/>
      <c r="U14" s="799"/>
      <c r="V14" s="799"/>
      <c r="W14" s="799"/>
      <c r="X14" s="799"/>
      <c r="Y14" s="799"/>
      <c r="Z14" s="799"/>
      <c r="AA14" s="799"/>
      <c r="AB14" s="799"/>
      <c r="AC14" s="799"/>
      <c r="AD14" s="799"/>
      <c r="AE14" s="799"/>
      <c r="AF14" s="799"/>
      <c r="AG14" s="799"/>
      <c r="AH14" s="799"/>
      <c r="AI14" s="799"/>
      <c r="AJ14" s="799"/>
      <c r="AK14" s="799"/>
      <c r="AL14" s="800"/>
    </row>
    <row r="15" spans="2:40" s="2" customFormat="1" x14ac:dyDescent="0.15">
      <c r="B15" s="745"/>
      <c r="C15" s="813"/>
      <c r="D15" s="814"/>
      <c r="E15" s="814"/>
      <c r="F15" s="814"/>
      <c r="G15" s="814"/>
      <c r="H15" s="814"/>
      <c r="I15" s="814"/>
      <c r="J15" s="814"/>
      <c r="K15" s="815"/>
      <c r="L15" s="825" t="s">
        <v>102</v>
      </c>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3"/>
      <c r="AL15" s="804"/>
    </row>
    <row r="16" spans="2:40" s="2" customFormat="1" ht="14.25" customHeight="1" x14ac:dyDescent="0.15">
      <c r="B16" s="745"/>
      <c r="C16" s="826" t="s">
        <v>103</v>
      </c>
      <c r="D16" s="827"/>
      <c r="E16" s="827"/>
      <c r="F16" s="827"/>
      <c r="G16" s="827"/>
      <c r="H16" s="827"/>
      <c r="I16" s="827"/>
      <c r="J16" s="827"/>
      <c r="K16" s="828"/>
      <c r="L16" s="737" t="s">
        <v>104</v>
      </c>
      <c r="M16" s="738"/>
      <c r="N16" s="738"/>
      <c r="O16" s="738"/>
      <c r="P16" s="739"/>
      <c r="Q16" s="24"/>
      <c r="R16" s="25"/>
      <c r="S16" s="25"/>
      <c r="T16" s="25"/>
      <c r="U16" s="25"/>
      <c r="V16" s="25"/>
      <c r="W16" s="25"/>
      <c r="X16" s="25"/>
      <c r="Y16" s="26"/>
      <c r="Z16" s="816" t="s">
        <v>105</v>
      </c>
      <c r="AA16" s="817"/>
      <c r="AB16" s="817"/>
      <c r="AC16" s="817"/>
      <c r="AD16" s="818"/>
      <c r="AE16" s="28"/>
      <c r="AF16" s="32"/>
      <c r="AG16" s="22"/>
      <c r="AH16" s="22"/>
      <c r="AI16" s="22"/>
      <c r="AJ16" s="796"/>
      <c r="AK16" s="796"/>
      <c r="AL16" s="797"/>
    </row>
    <row r="17" spans="2:40" ht="14.25" customHeight="1" x14ac:dyDescent="0.15">
      <c r="B17" s="745"/>
      <c r="C17" s="820" t="s">
        <v>135</v>
      </c>
      <c r="D17" s="821"/>
      <c r="E17" s="821"/>
      <c r="F17" s="821"/>
      <c r="G17" s="821"/>
      <c r="H17" s="821"/>
      <c r="I17" s="821"/>
      <c r="J17" s="821"/>
      <c r="K17" s="822"/>
      <c r="L17" s="27"/>
      <c r="M17" s="27"/>
      <c r="N17" s="27"/>
      <c r="O17" s="27"/>
      <c r="P17" s="27"/>
      <c r="Q17" s="27"/>
      <c r="R17" s="27"/>
      <c r="S17" s="27"/>
      <c r="U17" s="737" t="s">
        <v>106</v>
      </c>
      <c r="V17" s="738"/>
      <c r="W17" s="738"/>
      <c r="X17" s="738"/>
      <c r="Y17" s="739"/>
      <c r="Z17" s="18"/>
      <c r="AA17" s="19"/>
      <c r="AB17" s="19"/>
      <c r="AC17" s="19"/>
      <c r="AD17" s="19"/>
      <c r="AE17" s="823"/>
      <c r="AF17" s="823"/>
      <c r="AG17" s="823"/>
      <c r="AH17" s="823"/>
      <c r="AI17" s="823"/>
      <c r="AJ17" s="823"/>
      <c r="AK17" s="823"/>
      <c r="AL17" s="17"/>
      <c r="AN17" s="3"/>
    </row>
    <row r="18" spans="2:40" ht="14.25" customHeight="1" x14ac:dyDescent="0.15">
      <c r="B18" s="745"/>
      <c r="C18" s="740" t="s">
        <v>136</v>
      </c>
      <c r="D18" s="740"/>
      <c r="E18" s="740"/>
      <c r="F18" s="740"/>
      <c r="G18" s="740"/>
      <c r="H18" s="829"/>
      <c r="I18" s="829"/>
      <c r="J18" s="829"/>
      <c r="K18" s="830"/>
      <c r="L18" s="737" t="s">
        <v>107</v>
      </c>
      <c r="M18" s="738"/>
      <c r="N18" s="738"/>
      <c r="O18" s="738"/>
      <c r="P18" s="739"/>
      <c r="Q18" s="29"/>
      <c r="R18" s="30"/>
      <c r="S18" s="30"/>
      <c r="T18" s="30"/>
      <c r="U18" s="30"/>
      <c r="V18" s="30"/>
      <c r="W18" s="30"/>
      <c r="X18" s="30"/>
      <c r="Y18" s="31"/>
      <c r="Z18" s="748" t="s">
        <v>108</v>
      </c>
      <c r="AA18" s="748"/>
      <c r="AB18" s="748"/>
      <c r="AC18" s="748"/>
      <c r="AD18" s="749"/>
      <c r="AE18" s="15"/>
      <c r="AF18" s="16"/>
      <c r="AG18" s="16"/>
      <c r="AH18" s="16"/>
      <c r="AI18" s="16"/>
      <c r="AJ18" s="16"/>
      <c r="AK18" s="16"/>
      <c r="AL18" s="17"/>
      <c r="AN18" s="3"/>
    </row>
    <row r="19" spans="2:40" ht="13.5" customHeight="1" x14ac:dyDescent="0.15">
      <c r="B19" s="745"/>
      <c r="C19" s="793" t="s">
        <v>109</v>
      </c>
      <c r="D19" s="793"/>
      <c r="E19" s="793"/>
      <c r="F19" s="793"/>
      <c r="G19" s="793"/>
      <c r="H19" s="805"/>
      <c r="I19" s="805"/>
      <c r="J19" s="805"/>
      <c r="K19" s="805"/>
      <c r="L19" s="795" t="s">
        <v>216</v>
      </c>
      <c r="M19" s="796"/>
      <c r="N19" s="796"/>
      <c r="O19" s="796"/>
      <c r="P19" s="796"/>
      <c r="Q19" s="796"/>
      <c r="R19" s="796"/>
      <c r="S19" s="796"/>
      <c r="T19" s="796"/>
      <c r="U19" s="796"/>
      <c r="V19" s="796"/>
      <c r="W19" s="796"/>
      <c r="X19" s="796"/>
      <c r="Y19" s="796"/>
      <c r="Z19" s="796"/>
      <c r="AA19" s="796"/>
      <c r="AB19" s="796"/>
      <c r="AC19" s="796"/>
      <c r="AD19" s="796"/>
      <c r="AE19" s="796"/>
      <c r="AF19" s="796"/>
      <c r="AG19" s="796"/>
      <c r="AH19" s="796"/>
      <c r="AI19" s="796"/>
      <c r="AJ19" s="796"/>
      <c r="AK19" s="796"/>
      <c r="AL19" s="797"/>
      <c r="AN19" s="3"/>
    </row>
    <row r="20" spans="2:40" ht="14.25" customHeight="1" x14ac:dyDescent="0.15">
      <c r="B20" s="745"/>
      <c r="C20" s="793"/>
      <c r="D20" s="793"/>
      <c r="E20" s="793"/>
      <c r="F20" s="793"/>
      <c r="G20" s="793"/>
      <c r="H20" s="805"/>
      <c r="I20" s="805"/>
      <c r="J20" s="805"/>
      <c r="K20" s="805"/>
      <c r="L20" s="798" t="s">
        <v>217</v>
      </c>
      <c r="M20" s="799"/>
      <c r="N20" s="799"/>
      <c r="O20" s="799"/>
      <c r="P20" s="799"/>
      <c r="Q20" s="799"/>
      <c r="R20" s="799"/>
      <c r="S20" s="799"/>
      <c r="T20" s="799"/>
      <c r="U20" s="799"/>
      <c r="V20" s="799"/>
      <c r="W20" s="799"/>
      <c r="X20" s="799"/>
      <c r="Y20" s="799"/>
      <c r="Z20" s="799"/>
      <c r="AA20" s="799"/>
      <c r="AB20" s="799"/>
      <c r="AC20" s="799"/>
      <c r="AD20" s="799"/>
      <c r="AE20" s="799"/>
      <c r="AF20" s="799"/>
      <c r="AG20" s="799"/>
      <c r="AH20" s="799"/>
      <c r="AI20" s="799"/>
      <c r="AJ20" s="799"/>
      <c r="AK20" s="799"/>
      <c r="AL20" s="800"/>
      <c r="AN20" s="3"/>
    </row>
    <row r="21" spans="2:40" x14ac:dyDescent="0.15">
      <c r="B21" s="746"/>
      <c r="C21" s="806"/>
      <c r="D21" s="806"/>
      <c r="E21" s="806"/>
      <c r="F21" s="806"/>
      <c r="G21" s="806"/>
      <c r="H21" s="807"/>
      <c r="I21" s="807"/>
      <c r="J21" s="807"/>
      <c r="K21" s="807"/>
      <c r="L21" s="801"/>
      <c r="M21" s="802"/>
      <c r="N21" s="802"/>
      <c r="O21" s="802"/>
      <c r="P21" s="802"/>
      <c r="Q21" s="802"/>
      <c r="R21" s="802"/>
      <c r="S21" s="802"/>
      <c r="T21" s="802"/>
      <c r="U21" s="802"/>
      <c r="V21" s="802"/>
      <c r="W21" s="802"/>
      <c r="X21" s="802"/>
      <c r="Y21" s="802"/>
      <c r="Z21" s="802"/>
      <c r="AA21" s="802"/>
      <c r="AB21" s="802"/>
      <c r="AC21" s="802"/>
      <c r="AD21" s="802"/>
      <c r="AE21" s="802"/>
      <c r="AF21" s="802"/>
      <c r="AG21" s="802"/>
      <c r="AH21" s="802"/>
      <c r="AI21" s="802"/>
      <c r="AJ21" s="802"/>
      <c r="AK21" s="802"/>
      <c r="AL21" s="808"/>
      <c r="AN21" s="3"/>
    </row>
    <row r="22" spans="2:40" ht="13.5" customHeight="1" x14ac:dyDescent="0.15">
      <c r="B22" s="763" t="s">
        <v>137</v>
      </c>
      <c r="C22" s="809" t="s">
        <v>138</v>
      </c>
      <c r="D22" s="810"/>
      <c r="E22" s="810"/>
      <c r="F22" s="810"/>
      <c r="G22" s="810"/>
      <c r="H22" s="810"/>
      <c r="I22" s="810"/>
      <c r="J22" s="810"/>
      <c r="K22" s="811"/>
      <c r="L22" s="795" t="s">
        <v>216</v>
      </c>
      <c r="M22" s="796"/>
      <c r="N22" s="796"/>
      <c r="O22" s="796"/>
      <c r="P22" s="796"/>
      <c r="Q22" s="796"/>
      <c r="R22" s="796"/>
      <c r="S22" s="796"/>
      <c r="T22" s="796"/>
      <c r="U22" s="796"/>
      <c r="V22" s="796"/>
      <c r="W22" s="796"/>
      <c r="X22" s="796"/>
      <c r="Y22" s="796"/>
      <c r="Z22" s="796"/>
      <c r="AA22" s="796"/>
      <c r="AB22" s="796"/>
      <c r="AC22" s="796"/>
      <c r="AD22" s="796"/>
      <c r="AE22" s="796"/>
      <c r="AF22" s="796"/>
      <c r="AG22" s="796"/>
      <c r="AH22" s="796"/>
      <c r="AI22" s="796"/>
      <c r="AJ22" s="796"/>
      <c r="AK22" s="796"/>
      <c r="AL22" s="797"/>
      <c r="AN22" s="3"/>
    </row>
    <row r="23" spans="2:40" ht="14.25" customHeight="1" x14ac:dyDescent="0.15">
      <c r="B23" s="764"/>
      <c r="C23" s="812"/>
      <c r="D23" s="500"/>
      <c r="E23" s="500"/>
      <c r="F23" s="500"/>
      <c r="G23" s="500"/>
      <c r="H23" s="500"/>
      <c r="I23" s="500"/>
      <c r="J23" s="500"/>
      <c r="K23" s="501"/>
      <c r="L23" s="798" t="s">
        <v>217</v>
      </c>
      <c r="M23" s="799"/>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9"/>
      <c r="AK23" s="799"/>
      <c r="AL23" s="800"/>
      <c r="AN23" s="3"/>
    </row>
    <row r="24" spans="2:40" x14ac:dyDescent="0.15">
      <c r="B24" s="764"/>
      <c r="C24" s="813"/>
      <c r="D24" s="814"/>
      <c r="E24" s="814"/>
      <c r="F24" s="814"/>
      <c r="G24" s="814"/>
      <c r="H24" s="814"/>
      <c r="I24" s="814"/>
      <c r="J24" s="814"/>
      <c r="K24" s="815"/>
      <c r="L24" s="801"/>
      <c r="M24" s="802"/>
      <c r="N24" s="802"/>
      <c r="O24" s="802"/>
      <c r="P24" s="802"/>
      <c r="Q24" s="802"/>
      <c r="R24" s="802"/>
      <c r="S24" s="802"/>
      <c r="T24" s="802"/>
      <c r="U24" s="802"/>
      <c r="V24" s="802"/>
      <c r="W24" s="802"/>
      <c r="X24" s="802"/>
      <c r="Y24" s="802"/>
      <c r="Z24" s="802"/>
      <c r="AA24" s="802"/>
      <c r="AB24" s="802"/>
      <c r="AC24" s="802"/>
      <c r="AD24" s="802"/>
      <c r="AE24" s="802"/>
      <c r="AF24" s="802"/>
      <c r="AG24" s="802"/>
      <c r="AH24" s="802"/>
      <c r="AI24" s="802"/>
      <c r="AJ24" s="802"/>
      <c r="AK24" s="802"/>
      <c r="AL24" s="808"/>
      <c r="AN24" s="3"/>
    </row>
    <row r="25" spans="2:40" ht="14.25" customHeight="1" x14ac:dyDescent="0.15">
      <c r="B25" s="764"/>
      <c r="C25" s="793" t="s">
        <v>103</v>
      </c>
      <c r="D25" s="793"/>
      <c r="E25" s="793"/>
      <c r="F25" s="793"/>
      <c r="G25" s="793"/>
      <c r="H25" s="793"/>
      <c r="I25" s="793"/>
      <c r="J25" s="793"/>
      <c r="K25" s="793"/>
      <c r="L25" s="737" t="s">
        <v>104</v>
      </c>
      <c r="M25" s="738"/>
      <c r="N25" s="738"/>
      <c r="O25" s="738"/>
      <c r="P25" s="739"/>
      <c r="Q25" s="24"/>
      <c r="R25" s="25"/>
      <c r="S25" s="25"/>
      <c r="T25" s="25"/>
      <c r="U25" s="25"/>
      <c r="V25" s="25"/>
      <c r="W25" s="25"/>
      <c r="X25" s="25"/>
      <c r="Y25" s="26"/>
      <c r="Z25" s="816" t="s">
        <v>105</v>
      </c>
      <c r="AA25" s="817"/>
      <c r="AB25" s="817"/>
      <c r="AC25" s="817"/>
      <c r="AD25" s="818"/>
      <c r="AE25" s="28"/>
      <c r="AF25" s="32"/>
      <c r="AG25" s="22"/>
      <c r="AH25" s="22"/>
      <c r="AI25" s="22"/>
      <c r="AJ25" s="796"/>
      <c r="AK25" s="796"/>
      <c r="AL25" s="797"/>
      <c r="AN25" s="3"/>
    </row>
    <row r="26" spans="2:40" ht="13.5" customHeight="1" x14ac:dyDescent="0.15">
      <c r="B26" s="764"/>
      <c r="C26" s="819" t="s">
        <v>139</v>
      </c>
      <c r="D26" s="819"/>
      <c r="E26" s="819"/>
      <c r="F26" s="819"/>
      <c r="G26" s="819"/>
      <c r="H26" s="819"/>
      <c r="I26" s="819"/>
      <c r="J26" s="819"/>
      <c r="K26" s="819"/>
      <c r="L26" s="795" t="s">
        <v>216</v>
      </c>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7"/>
      <c r="AN26" s="3"/>
    </row>
    <row r="27" spans="2:40" ht="14.25" customHeight="1" x14ac:dyDescent="0.15">
      <c r="B27" s="764"/>
      <c r="C27" s="819"/>
      <c r="D27" s="819"/>
      <c r="E27" s="819"/>
      <c r="F27" s="819"/>
      <c r="G27" s="819"/>
      <c r="H27" s="819"/>
      <c r="I27" s="819"/>
      <c r="J27" s="819"/>
      <c r="K27" s="819"/>
      <c r="L27" s="798" t="s">
        <v>217</v>
      </c>
      <c r="M27" s="799"/>
      <c r="N27" s="799"/>
      <c r="O27" s="799"/>
      <c r="P27" s="799"/>
      <c r="Q27" s="799"/>
      <c r="R27" s="799"/>
      <c r="S27" s="799"/>
      <c r="T27" s="799"/>
      <c r="U27" s="799"/>
      <c r="V27" s="799"/>
      <c r="W27" s="799"/>
      <c r="X27" s="799"/>
      <c r="Y27" s="799"/>
      <c r="Z27" s="799"/>
      <c r="AA27" s="799"/>
      <c r="AB27" s="799"/>
      <c r="AC27" s="799"/>
      <c r="AD27" s="799"/>
      <c r="AE27" s="799"/>
      <c r="AF27" s="799"/>
      <c r="AG27" s="799"/>
      <c r="AH27" s="799"/>
      <c r="AI27" s="799"/>
      <c r="AJ27" s="799"/>
      <c r="AK27" s="799"/>
      <c r="AL27" s="800"/>
      <c r="AN27" s="3"/>
    </row>
    <row r="28" spans="2:40" x14ac:dyDescent="0.15">
      <c r="B28" s="764"/>
      <c r="C28" s="819"/>
      <c r="D28" s="819"/>
      <c r="E28" s="819"/>
      <c r="F28" s="819"/>
      <c r="G28" s="819"/>
      <c r="H28" s="819"/>
      <c r="I28" s="819"/>
      <c r="J28" s="819"/>
      <c r="K28" s="819"/>
      <c r="L28" s="801"/>
      <c r="M28" s="802"/>
      <c r="N28" s="802"/>
      <c r="O28" s="802"/>
      <c r="P28" s="802"/>
      <c r="Q28" s="802"/>
      <c r="R28" s="802"/>
      <c r="S28" s="802"/>
      <c r="T28" s="802"/>
      <c r="U28" s="802"/>
      <c r="V28" s="802"/>
      <c r="W28" s="802"/>
      <c r="X28" s="802"/>
      <c r="Y28" s="802"/>
      <c r="Z28" s="802"/>
      <c r="AA28" s="802"/>
      <c r="AB28" s="802"/>
      <c r="AC28" s="802"/>
      <c r="AD28" s="802"/>
      <c r="AE28" s="802"/>
      <c r="AF28" s="802"/>
      <c r="AG28" s="802"/>
      <c r="AH28" s="802"/>
      <c r="AI28" s="802"/>
      <c r="AJ28" s="802"/>
      <c r="AK28" s="802"/>
      <c r="AL28" s="808"/>
      <c r="AN28" s="3"/>
    </row>
    <row r="29" spans="2:40" ht="14.25" customHeight="1" x14ac:dyDescent="0.15">
      <c r="B29" s="764"/>
      <c r="C29" s="793" t="s">
        <v>103</v>
      </c>
      <c r="D29" s="793"/>
      <c r="E29" s="793"/>
      <c r="F29" s="793"/>
      <c r="G29" s="793"/>
      <c r="H29" s="793"/>
      <c r="I29" s="793"/>
      <c r="J29" s="793"/>
      <c r="K29" s="793"/>
      <c r="L29" s="737" t="s">
        <v>104</v>
      </c>
      <c r="M29" s="738"/>
      <c r="N29" s="738"/>
      <c r="O29" s="738"/>
      <c r="P29" s="739"/>
      <c r="Q29" s="28"/>
      <c r="R29" s="32"/>
      <c r="S29" s="32"/>
      <c r="T29" s="32"/>
      <c r="U29" s="32"/>
      <c r="V29" s="32"/>
      <c r="W29" s="32"/>
      <c r="X29" s="32"/>
      <c r="Y29" s="33"/>
      <c r="Z29" s="816" t="s">
        <v>105</v>
      </c>
      <c r="AA29" s="817"/>
      <c r="AB29" s="817"/>
      <c r="AC29" s="817"/>
      <c r="AD29" s="818"/>
      <c r="AE29" s="28"/>
      <c r="AF29" s="32"/>
      <c r="AG29" s="22"/>
      <c r="AH29" s="22"/>
      <c r="AI29" s="22"/>
      <c r="AJ29" s="796"/>
      <c r="AK29" s="796"/>
      <c r="AL29" s="797"/>
      <c r="AN29" s="3"/>
    </row>
    <row r="30" spans="2:40" ht="14.25" customHeight="1" x14ac:dyDescent="0.15">
      <c r="B30" s="764"/>
      <c r="C30" s="793" t="s">
        <v>110</v>
      </c>
      <c r="D30" s="793"/>
      <c r="E30" s="793"/>
      <c r="F30" s="793"/>
      <c r="G30" s="793"/>
      <c r="H30" s="793"/>
      <c r="I30" s="793"/>
      <c r="J30" s="793"/>
      <c r="K30" s="793"/>
      <c r="L30" s="794"/>
      <c r="M30" s="794"/>
      <c r="N30" s="794"/>
      <c r="O30" s="794"/>
      <c r="P30" s="794"/>
      <c r="Q30" s="794"/>
      <c r="R30" s="794"/>
      <c r="S30" s="794"/>
      <c r="T30" s="794"/>
      <c r="U30" s="794"/>
      <c r="V30" s="794"/>
      <c r="W30" s="794"/>
      <c r="X30" s="794"/>
      <c r="Y30" s="794"/>
      <c r="Z30" s="794"/>
      <c r="AA30" s="794"/>
      <c r="AB30" s="794"/>
      <c r="AC30" s="794"/>
      <c r="AD30" s="794"/>
      <c r="AE30" s="794"/>
      <c r="AF30" s="794"/>
      <c r="AG30" s="794"/>
      <c r="AH30" s="794"/>
      <c r="AI30" s="794"/>
      <c r="AJ30" s="794"/>
      <c r="AK30" s="794"/>
      <c r="AL30" s="794"/>
      <c r="AN30" s="3"/>
    </row>
    <row r="31" spans="2:40" ht="13.5" customHeight="1" x14ac:dyDescent="0.15">
      <c r="B31" s="764"/>
      <c r="C31" s="793" t="s">
        <v>111</v>
      </c>
      <c r="D31" s="793"/>
      <c r="E31" s="793"/>
      <c r="F31" s="793"/>
      <c r="G31" s="793"/>
      <c r="H31" s="793"/>
      <c r="I31" s="793"/>
      <c r="J31" s="793"/>
      <c r="K31" s="793"/>
      <c r="L31" s="795" t="s">
        <v>216</v>
      </c>
      <c r="M31" s="796"/>
      <c r="N31" s="796"/>
      <c r="O31" s="796"/>
      <c r="P31" s="796"/>
      <c r="Q31" s="796"/>
      <c r="R31" s="796"/>
      <c r="S31" s="796"/>
      <c r="T31" s="796"/>
      <c r="U31" s="796"/>
      <c r="V31" s="796"/>
      <c r="W31" s="796"/>
      <c r="X31" s="796"/>
      <c r="Y31" s="796"/>
      <c r="Z31" s="796"/>
      <c r="AA31" s="796"/>
      <c r="AB31" s="796"/>
      <c r="AC31" s="796"/>
      <c r="AD31" s="796"/>
      <c r="AE31" s="796"/>
      <c r="AF31" s="796"/>
      <c r="AG31" s="796"/>
      <c r="AH31" s="796"/>
      <c r="AI31" s="796"/>
      <c r="AJ31" s="796"/>
      <c r="AK31" s="796"/>
      <c r="AL31" s="797"/>
      <c r="AN31" s="3"/>
    </row>
    <row r="32" spans="2:40" ht="14.25" customHeight="1" x14ac:dyDescent="0.15">
      <c r="B32" s="764"/>
      <c r="C32" s="793"/>
      <c r="D32" s="793"/>
      <c r="E32" s="793"/>
      <c r="F32" s="793"/>
      <c r="G32" s="793"/>
      <c r="H32" s="793"/>
      <c r="I32" s="793"/>
      <c r="J32" s="793"/>
      <c r="K32" s="793"/>
      <c r="L32" s="798" t="s">
        <v>217</v>
      </c>
      <c r="M32" s="799"/>
      <c r="N32" s="799"/>
      <c r="O32" s="799"/>
      <c r="P32" s="799"/>
      <c r="Q32" s="799"/>
      <c r="R32" s="799"/>
      <c r="S32" s="799"/>
      <c r="T32" s="799"/>
      <c r="U32" s="799"/>
      <c r="V32" s="799"/>
      <c r="W32" s="799"/>
      <c r="X32" s="799"/>
      <c r="Y32" s="799"/>
      <c r="Z32" s="799"/>
      <c r="AA32" s="799"/>
      <c r="AB32" s="799"/>
      <c r="AC32" s="799"/>
      <c r="AD32" s="799"/>
      <c r="AE32" s="799"/>
      <c r="AF32" s="799"/>
      <c r="AG32" s="799"/>
      <c r="AH32" s="799"/>
      <c r="AI32" s="799"/>
      <c r="AJ32" s="799"/>
      <c r="AK32" s="799"/>
      <c r="AL32" s="800"/>
      <c r="AN32" s="3"/>
    </row>
    <row r="33" spans="2:40" x14ac:dyDescent="0.15">
      <c r="B33" s="765"/>
      <c r="C33" s="793"/>
      <c r="D33" s="793"/>
      <c r="E33" s="793"/>
      <c r="F33" s="793"/>
      <c r="G33" s="793"/>
      <c r="H33" s="793"/>
      <c r="I33" s="793"/>
      <c r="J33" s="793"/>
      <c r="K33" s="793"/>
      <c r="L33" s="801"/>
      <c r="M33" s="802"/>
      <c r="N33" s="803"/>
      <c r="O33" s="803"/>
      <c r="P33" s="803"/>
      <c r="Q33" s="803"/>
      <c r="R33" s="803"/>
      <c r="S33" s="803"/>
      <c r="T33" s="803"/>
      <c r="U33" s="803"/>
      <c r="V33" s="803"/>
      <c r="W33" s="803"/>
      <c r="X33" s="803"/>
      <c r="Y33" s="803"/>
      <c r="Z33" s="803"/>
      <c r="AA33" s="803"/>
      <c r="AB33" s="803"/>
      <c r="AC33" s="802"/>
      <c r="AD33" s="802"/>
      <c r="AE33" s="802"/>
      <c r="AF33" s="802"/>
      <c r="AG33" s="802"/>
      <c r="AH33" s="803"/>
      <c r="AI33" s="803"/>
      <c r="AJ33" s="803"/>
      <c r="AK33" s="803"/>
      <c r="AL33" s="804"/>
      <c r="AN33" s="3"/>
    </row>
    <row r="34" spans="2:40" ht="13.5" customHeight="1" x14ac:dyDescent="0.15">
      <c r="B34" s="763" t="s">
        <v>140</v>
      </c>
      <c r="C34" s="766" t="s">
        <v>112</v>
      </c>
      <c r="D34" s="767"/>
      <c r="E34" s="767"/>
      <c r="F34" s="767"/>
      <c r="G34" s="767"/>
      <c r="H34" s="767"/>
      <c r="I34" s="767"/>
      <c r="J34" s="767"/>
      <c r="K34" s="767"/>
      <c r="L34" s="767"/>
      <c r="M34" s="785" t="s">
        <v>113</v>
      </c>
      <c r="N34" s="754"/>
      <c r="O34" s="53" t="s">
        <v>141</v>
      </c>
      <c r="P34" s="49"/>
      <c r="Q34" s="50"/>
      <c r="R34" s="494" t="s">
        <v>114</v>
      </c>
      <c r="S34" s="495"/>
      <c r="T34" s="495"/>
      <c r="U34" s="495"/>
      <c r="V34" s="495"/>
      <c r="W34" s="495"/>
      <c r="X34" s="496"/>
      <c r="Y34" s="787" t="s">
        <v>115</v>
      </c>
      <c r="Z34" s="788"/>
      <c r="AA34" s="788"/>
      <c r="AB34" s="789"/>
      <c r="AC34" s="790" t="s">
        <v>116</v>
      </c>
      <c r="AD34" s="791"/>
      <c r="AE34" s="791"/>
      <c r="AF34" s="791"/>
      <c r="AG34" s="792"/>
      <c r="AH34" s="772" t="s">
        <v>142</v>
      </c>
      <c r="AI34" s="773"/>
      <c r="AJ34" s="773"/>
      <c r="AK34" s="773"/>
      <c r="AL34" s="774"/>
      <c r="AN34" s="3"/>
    </row>
    <row r="35" spans="2:40" ht="14.25" customHeight="1" x14ac:dyDescent="0.15">
      <c r="B35" s="764"/>
      <c r="C35" s="768"/>
      <c r="D35" s="769"/>
      <c r="E35" s="769"/>
      <c r="F35" s="769"/>
      <c r="G35" s="769"/>
      <c r="H35" s="769"/>
      <c r="I35" s="769"/>
      <c r="J35" s="769"/>
      <c r="K35" s="769"/>
      <c r="L35" s="769"/>
      <c r="M35" s="786"/>
      <c r="N35" s="757"/>
      <c r="O35" s="54" t="s">
        <v>143</v>
      </c>
      <c r="P35" s="51"/>
      <c r="Q35" s="52"/>
      <c r="R35" s="488"/>
      <c r="S35" s="489"/>
      <c r="T35" s="489"/>
      <c r="U35" s="489"/>
      <c r="V35" s="489"/>
      <c r="W35" s="489"/>
      <c r="X35" s="490"/>
      <c r="Y35" s="55" t="s">
        <v>117</v>
      </c>
      <c r="Z35" s="14"/>
      <c r="AA35" s="14"/>
      <c r="AB35" s="14"/>
      <c r="AC35" s="775" t="s">
        <v>118</v>
      </c>
      <c r="AD35" s="776"/>
      <c r="AE35" s="776"/>
      <c r="AF35" s="776"/>
      <c r="AG35" s="777"/>
      <c r="AH35" s="778" t="s">
        <v>144</v>
      </c>
      <c r="AI35" s="779"/>
      <c r="AJ35" s="779"/>
      <c r="AK35" s="779"/>
      <c r="AL35" s="780"/>
      <c r="AN35" s="3"/>
    </row>
    <row r="36" spans="2:40" ht="14.25" customHeight="1" x14ac:dyDescent="0.15">
      <c r="B36" s="764"/>
      <c r="C36" s="745"/>
      <c r="D36" s="68"/>
      <c r="E36" s="759" t="s">
        <v>27</v>
      </c>
      <c r="F36" s="759"/>
      <c r="G36" s="759"/>
      <c r="H36" s="759"/>
      <c r="I36" s="759"/>
      <c r="J36" s="759"/>
      <c r="K36" s="759"/>
      <c r="L36" s="781"/>
      <c r="M36" s="37"/>
      <c r="N36" s="36"/>
      <c r="O36" s="18"/>
      <c r="P36" s="19"/>
      <c r="Q36" s="36"/>
      <c r="R36" s="11" t="s">
        <v>218</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15">
      <c r="B37" s="764"/>
      <c r="C37" s="745"/>
      <c r="D37" s="68"/>
      <c r="E37" s="759" t="s">
        <v>119</v>
      </c>
      <c r="F37" s="760"/>
      <c r="G37" s="760"/>
      <c r="H37" s="760"/>
      <c r="I37" s="760"/>
      <c r="J37" s="760"/>
      <c r="K37" s="760"/>
      <c r="L37" s="761"/>
      <c r="M37" s="37"/>
      <c r="N37" s="36"/>
      <c r="O37" s="18"/>
      <c r="P37" s="19"/>
      <c r="Q37" s="36"/>
      <c r="R37" s="11" t="s">
        <v>218</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15">
      <c r="B38" s="764"/>
      <c r="C38" s="745"/>
      <c r="D38" s="68"/>
      <c r="E38" s="759" t="s">
        <v>30</v>
      </c>
      <c r="F38" s="760"/>
      <c r="G38" s="760"/>
      <c r="H38" s="760"/>
      <c r="I38" s="760"/>
      <c r="J38" s="760"/>
      <c r="K38" s="760"/>
      <c r="L38" s="761"/>
      <c r="M38" s="37"/>
      <c r="N38" s="36"/>
      <c r="O38" s="18"/>
      <c r="P38" s="19"/>
      <c r="Q38" s="36"/>
      <c r="R38" s="11" t="s">
        <v>218</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15">
      <c r="B39" s="764"/>
      <c r="C39" s="745"/>
      <c r="D39" s="68"/>
      <c r="E39" s="759" t="s">
        <v>120</v>
      </c>
      <c r="F39" s="760"/>
      <c r="G39" s="760"/>
      <c r="H39" s="760"/>
      <c r="I39" s="760"/>
      <c r="J39" s="760"/>
      <c r="K39" s="760"/>
      <c r="L39" s="761"/>
      <c r="M39" s="37"/>
      <c r="N39" s="36"/>
      <c r="O39" s="18"/>
      <c r="P39" s="19"/>
      <c r="Q39" s="36"/>
      <c r="R39" s="11" t="s">
        <v>218</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15">
      <c r="B40" s="764"/>
      <c r="C40" s="745"/>
      <c r="D40" s="68"/>
      <c r="E40" s="759" t="s">
        <v>32</v>
      </c>
      <c r="F40" s="760"/>
      <c r="G40" s="760"/>
      <c r="H40" s="760"/>
      <c r="I40" s="760"/>
      <c r="J40" s="760"/>
      <c r="K40" s="760"/>
      <c r="L40" s="761"/>
      <c r="M40" s="37"/>
      <c r="N40" s="36"/>
      <c r="O40" s="18"/>
      <c r="P40" s="19"/>
      <c r="Q40" s="36"/>
      <c r="R40" s="11" t="s">
        <v>218</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
      <c r="B41" s="764"/>
      <c r="C41" s="745"/>
      <c r="D41" s="69"/>
      <c r="E41" s="782" t="s">
        <v>146</v>
      </c>
      <c r="F41" s="783"/>
      <c r="G41" s="783"/>
      <c r="H41" s="783"/>
      <c r="I41" s="783"/>
      <c r="J41" s="783"/>
      <c r="K41" s="783"/>
      <c r="L41" s="784"/>
      <c r="M41" s="70"/>
      <c r="N41" s="35"/>
      <c r="O41" s="79"/>
      <c r="P41" s="34"/>
      <c r="Q41" s="35"/>
      <c r="R41" s="4" t="s">
        <v>218</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15">
      <c r="B42" s="764"/>
      <c r="C42" s="745"/>
      <c r="D42" s="71"/>
      <c r="E42" s="770" t="s">
        <v>219</v>
      </c>
      <c r="F42" s="770"/>
      <c r="G42" s="770"/>
      <c r="H42" s="770"/>
      <c r="I42" s="770"/>
      <c r="J42" s="770"/>
      <c r="K42" s="770"/>
      <c r="L42" s="771"/>
      <c r="M42" s="72"/>
      <c r="N42" s="74"/>
      <c r="O42" s="81"/>
      <c r="P42" s="73"/>
      <c r="Q42" s="74"/>
      <c r="R42" s="82" t="s">
        <v>218</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15">
      <c r="B43" s="764"/>
      <c r="C43" s="745"/>
      <c r="D43" s="68"/>
      <c r="E43" s="759" t="s">
        <v>74</v>
      </c>
      <c r="F43" s="760"/>
      <c r="G43" s="760"/>
      <c r="H43" s="760"/>
      <c r="I43" s="760"/>
      <c r="J43" s="760"/>
      <c r="K43" s="760"/>
      <c r="L43" s="761"/>
      <c r="M43" s="37"/>
      <c r="N43" s="36"/>
      <c r="O43" s="18"/>
      <c r="P43" s="19"/>
      <c r="Q43" s="36"/>
      <c r="R43" s="11" t="s">
        <v>218</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15">
      <c r="B44" s="764"/>
      <c r="C44" s="745"/>
      <c r="D44" s="68"/>
      <c r="E44" s="759" t="s">
        <v>220</v>
      </c>
      <c r="F44" s="760"/>
      <c r="G44" s="760"/>
      <c r="H44" s="760"/>
      <c r="I44" s="760"/>
      <c r="J44" s="760"/>
      <c r="K44" s="760"/>
      <c r="L44" s="761"/>
      <c r="M44" s="37"/>
      <c r="N44" s="36"/>
      <c r="O44" s="18"/>
      <c r="P44" s="19"/>
      <c r="Q44" s="36"/>
      <c r="R44" s="11" t="s">
        <v>218</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15">
      <c r="B45" s="764"/>
      <c r="C45" s="745"/>
      <c r="D45" s="68"/>
      <c r="E45" s="759" t="s">
        <v>75</v>
      </c>
      <c r="F45" s="760"/>
      <c r="G45" s="760"/>
      <c r="H45" s="760"/>
      <c r="I45" s="760"/>
      <c r="J45" s="760"/>
      <c r="K45" s="760"/>
      <c r="L45" s="761"/>
      <c r="M45" s="37"/>
      <c r="N45" s="36"/>
      <c r="O45" s="18"/>
      <c r="P45" s="19"/>
      <c r="Q45" s="36"/>
      <c r="R45" s="11" t="s">
        <v>218</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15">
      <c r="B46" s="764"/>
      <c r="C46" s="745"/>
      <c r="D46" s="68"/>
      <c r="E46" s="759" t="s">
        <v>121</v>
      </c>
      <c r="F46" s="760"/>
      <c r="G46" s="760"/>
      <c r="H46" s="760"/>
      <c r="I46" s="760"/>
      <c r="J46" s="760"/>
      <c r="K46" s="760"/>
      <c r="L46" s="761"/>
      <c r="M46" s="37"/>
      <c r="N46" s="36"/>
      <c r="O46" s="18"/>
      <c r="P46" s="19"/>
      <c r="Q46" s="36"/>
      <c r="R46" s="11" t="s">
        <v>218</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15">
      <c r="B47" s="765"/>
      <c r="C47" s="745"/>
      <c r="D47" s="68"/>
      <c r="E47" s="759" t="s">
        <v>77</v>
      </c>
      <c r="F47" s="760"/>
      <c r="G47" s="760"/>
      <c r="H47" s="760"/>
      <c r="I47" s="760"/>
      <c r="J47" s="760"/>
      <c r="K47" s="760"/>
      <c r="L47" s="761"/>
      <c r="M47" s="37"/>
      <c r="N47" s="36"/>
      <c r="O47" s="18"/>
      <c r="P47" s="19"/>
      <c r="Q47" s="36"/>
      <c r="R47" s="11" t="s">
        <v>218</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15">
      <c r="B48" s="762" t="s">
        <v>147</v>
      </c>
      <c r="C48" s="762"/>
      <c r="D48" s="762"/>
      <c r="E48" s="762"/>
      <c r="F48" s="762"/>
      <c r="G48" s="762"/>
      <c r="H48" s="762"/>
      <c r="I48" s="762"/>
      <c r="J48" s="762"/>
      <c r="K48" s="7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62" t="s">
        <v>148</v>
      </c>
      <c r="C49" s="762"/>
      <c r="D49" s="762"/>
      <c r="E49" s="762"/>
      <c r="F49" s="762"/>
      <c r="G49" s="762"/>
      <c r="H49" s="762"/>
      <c r="I49" s="762"/>
      <c r="J49" s="762"/>
      <c r="K49" s="5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40" t="s">
        <v>122</v>
      </c>
      <c r="C50" s="740"/>
      <c r="D50" s="740"/>
      <c r="E50" s="740"/>
      <c r="F50" s="740"/>
      <c r="G50" s="740"/>
      <c r="H50" s="740"/>
      <c r="I50" s="740"/>
      <c r="J50" s="740"/>
      <c r="K50" s="740"/>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741" t="s">
        <v>150</v>
      </c>
      <c r="C51" s="741"/>
      <c r="D51" s="741"/>
      <c r="E51" s="741"/>
      <c r="F51" s="741"/>
      <c r="G51" s="741"/>
      <c r="H51" s="741"/>
      <c r="I51" s="741"/>
      <c r="J51" s="741"/>
      <c r="K51" s="74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42" t="s">
        <v>123</v>
      </c>
      <c r="C52" s="743"/>
      <c r="D52" s="743"/>
      <c r="E52" s="743"/>
      <c r="F52" s="743"/>
      <c r="G52" s="743"/>
      <c r="H52" s="743"/>
      <c r="I52" s="743"/>
      <c r="J52" s="743"/>
      <c r="K52" s="743"/>
      <c r="L52" s="743"/>
      <c r="M52" s="743"/>
      <c r="N52" s="7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44" t="s">
        <v>124</v>
      </c>
      <c r="C53" s="747" t="s">
        <v>125</v>
      </c>
      <c r="D53" s="748"/>
      <c r="E53" s="748"/>
      <c r="F53" s="748"/>
      <c r="G53" s="748"/>
      <c r="H53" s="748"/>
      <c r="I53" s="748"/>
      <c r="J53" s="748"/>
      <c r="K53" s="748"/>
      <c r="L53" s="748"/>
      <c r="M53" s="748"/>
      <c r="N53" s="748"/>
      <c r="O53" s="748"/>
      <c r="P53" s="748"/>
      <c r="Q53" s="748"/>
      <c r="R53" s="748"/>
      <c r="S53" s="748"/>
      <c r="T53" s="749"/>
      <c r="U53" s="747" t="s">
        <v>126</v>
      </c>
      <c r="V53" s="750"/>
      <c r="W53" s="750"/>
      <c r="X53" s="750"/>
      <c r="Y53" s="750"/>
      <c r="Z53" s="750"/>
      <c r="AA53" s="750"/>
      <c r="AB53" s="750"/>
      <c r="AC53" s="750"/>
      <c r="AD53" s="750"/>
      <c r="AE53" s="750"/>
      <c r="AF53" s="750"/>
      <c r="AG53" s="750"/>
      <c r="AH53" s="750"/>
      <c r="AI53" s="750"/>
      <c r="AJ53" s="750"/>
      <c r="AK53" s="750"/>
      <c r="AL53" s="751"/>
      <c r="AN53" s="3"/>
    </row>
    <row r="54" spans="2:40" x14ac:dyDescent="0.15">
      <c r="B54" s="745"/>
      <c r="C54" s="752"/>
      <c r="D54" s="753"/>
      <c r="E54" s="753"/>
      <c r="F54" s="753"/>
      <c r="G54" s="753"/>
      <c r="H54" s="753"/>
      <c r="I54" s="753"/>
      <c r="J54" s="753"/>
      <c r="K54" s="753"/>
      <c r="L54" s="753"/>
      <c r="M54" s="753"/>
      <c r="N54" s="753"/>
      <c r="O54" s="753"/>
      <c r="P54" s="753"/>
      <c r="Q54" s="753"/>
      <c r="R54" s="753"/>
      <c r="S54" s="753"/>
      <c r="T54" s="754"/>
      <c r="U54" s="752"/>
      <c r="V54" s="753"/>
      <c r="W54" s="753"/>
      <c r="X54" s="753"/>
      <c r="Y54" s="753"/>
      <c r="Z54" s="753"/>
      <c r="AA54" s="753"/>
      <c r="AB54" s="753"/>
      <c r="AC54" s="753"/>
      <c r="AD54" s="753"/>
      <c r="AE54" s="753"/>
      <c r="AF54" s="753"/>
      <c r="AG54" s="753"/>
      <c r="AH54" s="753"/>
      <c r="AI54" s="753"/>
      <c r="AJ54" s="753"/>
      <c r="AK54" s="753"/>
      <c r="AL54" s="754"/>
      <c r="AN54" s="3"/>
    </row>
    <row r="55" spans="2:40" x14ac:dyDescent="0.15">
      <c r="B55" s="745"/>
      <c r="C55" s="755"/>
      <c r="D55" s="756"/>
      <c r="E55" s="756"/>
      <c r="F55" s="756"/>
      <c r="G55" s="756"/>
      <c r="H55" s="756"/>
      <c r="I55" s="756"/>
      <c r="J55" s="756"/>
      <c r="K55" s="756"/>
      <c r="L55" s="756"/>
      <c r="M55" s="756"/>
      <c r="N55" s="756"/>
      <c r="O55" s="756"/>
      <c r="P55" s="756"/>
      <c r="Q55" s="756"/>
      <c r="R55" s="756"/>
      <c r="S55" s="756"/>
      <c r="T55" s="757"/>
      <c r="U55" s="755"/>
      <c r="V55" s="756"/>
      <c r="W55" s="756"/>
      <c r="X55" s="756"/>
      <c r="Y55" s="756"/>
      <c r="Z55" s="756"/>
      <c r="AA55" s="756"/>
      <c r="AB55" s="756"/>
      <c r="AC55" s="756"/>
      <c r="AD55" s="756"/>
      <c r="AE55" s="756"/>
      <c r="AF55" s="756"/>
      <c r="AG55" s="756"/>
      <c r="AH55" s="756"/>
      <c r="AI55" s="756"/>
      <c r="AJ55" s="756"/>
      <c r="AK55" s="756"/>
      <c r="AL55" s="757"/>
      <c r="AN55" s="3"/>
    </row>
    <row r="56" spans="2:40" x14ac:dyDescent="0.15">
      <c r="B56" s="745"/>
      <c r="C56" s="755"/>
      <c r="D56" s="756"/>
      <c r="E56" s="756"/>
      <c r="F56" s="756"/>
      <c r="G56" s="756"/>
      <c r="H56" s="756"/>
      <c r="I56" s="756"/>
      <c r="J56" s="756"/>
      <c r="K56" s="756"/>
      <c r="L56" s="756"/>
      <c r="M56" s="756"/>
      <c r="N56" s="756"/>
      <c r="O56" s="756"/>
      <c r="P56" s="756"/>
      <c r="Q56" s="756"/>
      <c r="R56" s="756"/>
      <c r="S56" s="756"/>
      <c r="T56" s="757"/>
      <c r="U56" s="755"/>
      <c r="V56" s="756"/>
      <c r="W56" s="756"/>
      <c r="X56" s="756"/>
      <c r="Y56" s="756"/>
      <c r="Z56" s="756"/>
      <c r="AA56" s="756"/>
      <c r="AB56" s="756"/>
      <c r="AC56" s="756"/>
      <c r="AD56" s="756"/>
      <c r="AE56" s="756"/>
      <c r="AF56" s="756"/>
      <c r="AG56" s="756"/>
      <c r="AH56" s="756"/>
      <c r="AI56" s="756"/>
      <c r="AJ56" s="756"/>
      <c r="AK56" s="756"/>
      <c r="AL56" s="757"/>
      <c r="AN56" s="3"/>
    </row>
    <row r="57" spans="2:40" x14ac:dyDescent="0.15">
      <c r="B57" s="746"/>
      <c r="C57" s="758"/>
      <c r="D57" s="750"/>
      <c r="E57" s="750"/>
      <c r="F57" s="750"/>
      <c r="G57" s="750"/>
      <c r="H57" s="750"/>
      <c r="I57" s="750"/>
      <c r="J57" s="750"/>
      <c r="K57" s="750"/>
      <c r="L57" s="750"/>
      <c r="M57" s="750"/>
      <c r="N57" s="750"/>
      <c r="O57" s="750"/>
      <c r="P57" s="750"/>
      <c r="Q57" s="750"/>
      <c r="R57" s="750"/>
      <c r="S57" s="750"/>
      <c r="T57" s="751"/>
      <c r="U57" s="758"/>
      <c r="V57" s="750"/>
      <c r="W57" s="750"/>
      <c r="X57" s="750"/>
      <c r="Y57" s="750"/>
      <c r="Z57" s="750"/>
      <c r="AA57" s="750"/>
      <c r="AB57" s="750"/>
      <c r="AC57" s="750"/>
      <c r="AD57" s="750"/>
      <c r="AE57" s="750"/>
      <c r="AF57" s="750"/>
      <c r="AG57" s="750"/>
      <c r="AH57" s="750"/>
      <c r="AI57" s="750"/>
      <c r="AJ57" s="750"/>
      <c r="AK57" s="750"/>
      <c r="AL57" s="751"/>
      <c r="AN57" s="3"/>
    </row>
    <row r="58" spans="2:40" ht="14.25" customHeight="1" x14ac:dyDescent="0.15">
      <c r="B58" s="737" t="s">
        <v>127</v>
      </c>
      <c r="C58" s="738"/>
      <c r="D58" s="738"/>
      <c r="E58" s="738"/>
      <c r="F58" s="739"/>
      <c r="G58" s="740" t="s">
        <v>128</v>
      </c>
      <c r="H58" s="740"/>
      <c r="I58" s="740"/>
      <c r="J58" s="740"/>
      <c r="K58" s="740"/>
      <c r="L58" s="740"/>
      <c r="M58" s="740"/>
      <c r="N58" s="740"/>
      <c r="O58" s="740"/>
      <c r="P58" s="740"/>
      <c r="Q58" s="740"/>
      <c r="R58" s="740"/>
      <c r="S58" s="740"/>
      <c r="T58" s="740"/>
      <c r="U58" s="740"/>
      <c r="V58" s="740"/>
      <c r="W58" s="740"/>
      <c r="X58" s="740"/>
      <c r="Y58" s="740"/>
      <c r="Z58" s="740"/>
      <c r="AA58" s="740"/>
      <c r="AB58" s="740"/>
      <c r="AC58" s="740"/>
      <c r="AD58" s="740"/>
      <c r="AE58" s="740"/>
      <c r="AF58" s="740"/>
      <c r="AG58" s="740"/>
      <c r="AH58" s="740"/>
      <c r="AI58" s="740"/>
      <c r="AJ58" s="740"/>
      <c r="AK58" s="740"/>
      <c r="AL58" s="740"/>
      <c r="AN58" s="3"/>
    </row>
    <row r="60" spans="2:40" x14ac:dyDescent="0.15">
      <c r="B60" s="14" t="s">
        <v>151</v>
      </c>
    </row>
    <row r="61" spans="2:40" x14ac:dyDescent="0.15">
      <c r="B61" s="14" t="s">
        <v>152</v>
      </c>
    </row>
    <row r="62" spans="2:40" x14ac:dyDescent="0.15">
      <c r="B62" s="14" t="s">
        <v>153</v>
      </c>
    </row>
    <row r="63" spans="2:40" x14ac:dyDescent="0.15">
      <c r="B63" s="14" t="s">
        <v>129</v>
      </c>
    </row>
    <row r="64" spans="2:40" x14ac:dyDescent="0.15">
      <c r="B64" s="14" t="s">
        <v>130</v>
      </c>
    </row>
    <row r="65" spans="2:41" x14ac:dyDescent="0.15">
      <c r="B65" s="14" t="s">
        <v>221</v>
      </c>
    </row>
    <row r="66" spans="2:41" x14ac:dyDescent="0.15">
      <c r="B66" s="14" t="s">
        <v>222</v>
      </c>
      <c r="AN66" s="3"/>
      <c r="AO66" s="14"/>
    </row>
    <row r="67" spans="2:41" x14ac:dyDescent="0.15">
      <c r="B67" s="14" t="s">
        <v>154</v>
      </c>
    </row>
    <row r="68" spans="2:41" x14ac:dyDescent="0.15">
      <c r="B68" s="14" t="s">
        <v>155</v>
      </c>
    </row>
    <row r="69" spans="2:41" x14ac:dyDescent="0.15">
      <c r="B69" s="14" t="s">
        <v>156</v>
      </c>
    </row>
    <row r="70" spans="2:41" x14ac:dyDescent="0.15">
      <c r="B70" s="14" t="s">
        <v>131</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159</v>
      </c>
    </row>
    <row r="88" spans="2:2" ht="12.75" customHeight="1" x14ac:dyDescent="0.15">
      <c r="B88" s="46" t="s">
        <v>160</v>
      </c>
    </row>
    <row r="89" spans="2:2" ht="12.75" customHeight="1" x14ac:dyDescent="0.15">
      <c r="B89" s="46" t="s">
        <v>161</v>
      </c>
    </row>
    <row r="90" spans="2:2" ht="12.75" customHeight="1" x14ac:dyDescent="0.15">
      <c r="B90" s="46" t="s">
        <v>162</v>
      </c>
    </row>
    <row r="91" spans="2:2" ht="12.75" customHeight="1" x14ac:dyDescent="0.15">
      <c r="B91" s="46" t="s">
        <v>163</v>
      </c>
    </row>
    <row r="92" spans="2:2" ht="12.75" customHeight="1" x14ac:dyDescent="0.15">
      <c r="B92" s="46" t="s">
        <v>164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codeName="Sheet2">
    <tabColor rgb="FFFFC000"/>
    <pageSetUpPr fitToPage="1"/>
  </sheetPr>
  <dimension ref="A1:S88"/>
  <sheetViews>
    <sheetView view="pageBreakPreview" topLeftCell="B1" zoomScale="70" zoomScaleNormal="40" zoomScaleSheetLayoutView="70" workbookViewId="0">
      <selection activeCell="E52" sqref="E52"/>
    </sheetView>
  </sheetViews>
  <sheetFormatPr defaultRowHeight="20.25" customHeight="1" x14ac:dyDescent="0.15"/>
  <cols>
    <col min="1" max="1" width="2.375" style="164" customWidth="1"/>
    <col min="2" max="2" width="25" style="97" bestFit="1" customWidth="1"/>
    <col min="3" max="3" width="41.75" style="97" customWidth="1"/>
    <col min="4" max="4" width="15.25" style="97" customWidth="1"/>
    <col min="5" max="5" width="44.25" style="97" customWidth="1"/>
    <col min="6" max="6" width="42" style="97" customWidth="1"/>
    <col min="7" max="7" width="22.5" style="97" customWidth="1"/>
    <col min="8" max="12" width="5.375" style="97" customWidth="1"/>
    <col min="13" max="13" width="6.5" style="97" customWidth="1"/>
    <col min="14" max="17" width="5.375" style="97" customWidth="1"/>
    <col min="18" max="16384" width="9" style="97"/>
  </cols>
  <sheetData>
    <row r="1" spans="1:11" ht="20.25" customHeight="1" x14ac:dyDescent="0.15">
      <c r="A1" s="202"/>
      <c r="B1" s="179" t="s">
        <v>42</v>
      </c>
      <c r="C1" s="202"/>
      <c r="D1" s="202"/>
      <c r="E1" s="202"/>
      <c r="F1" s="202"/>
      <c r="G1" s="202"/>
      <c r="H1" s="202"/>
      <c r="I1" s="202"/>
      <c r="J1" s="202"/>
      <c r="K1" s="202"/>
    </row>
    <row r="3" spans="1:11" ht="20.25" customHeight="1" x14ac:dyDescent="0.15">
      <c r="A3" s="172"/>
      <c r="B3" s="105" t="s">
        <v>43</v>
      </c>
      <c r="C3" s="173"/>
      <c r="D3" s="173"/>
      <c r="E3" s="173"/>
      <c r="F3" s="173"/>
      <c r="G3" s="173"/>
      <c r="H3" s="173"/>
      <c r="I3" s="173"/>
      <c r="J3" s="173"/>
      <c r="K3" s="173"/>
    </row>
    <row r="4" spans="1:11" ht="20.25" customHeight="1" x14ac:dyDescent="0.15">
      <c r="A4" s="172"/>
      <c r="B4" s="105" t="s">
        <v>44</v>
      </c>
      <c r="C4" s="173"/>
      <c r="D4" s="173"/>
      <c r="E4" s="173"/>
      <c r="F4" s="173"/>
      <c r="G4" s="173"/>
      <c r="H4" s="173"/>
      <c r="I4" s="173"/>
      <c r="J4" s="173"/>
      <c r="K4" s="173"/>
    </row>
    <row r="5" spans="1:11" ht="20.25" customHeight="1" x14ac:dyDescent="0.15">
      <c r="A5" s="172"/>
      <c r="B5" s="105" t="s">
        <v>229</v>
      </c>
      <c r="C5" s="173"/>
      <c r="D5" s="173"/>
      <c r="E5" s="173"/>
      <c r="F5" s="173"/>
      <c r="G5" s="173"/>
      <c r="H5" s="173"/>
      <c r="I5" s="173"/>
      <c r="J5" s="173"/>
      <c r="K5" s="173"/>
    </row>
    <row r="6" spans="1:11" ht="20.25" customHeight="1" x14ac:dyDescent="0.15">
      <c r="A6" s="172"/>
      <c r="B6" s="105" t="s">
        <v>262</v>
      </c>
      <c r="C6" s="173"/>
      <c r="D6" s="173"/>
      <c r="E6" s="173"/>
      <c r="F6" s="173"/>
      <c r="G6" s="173"/>
      <c r="H6" s="173"/>
      <c r="I6" s="173"/>
      <c r="J6" s="173"/>
      <c r="K6" s="173"/>
    </row>
    <row r="7" spans="1:11" ht="20.25" customHeight="1" x14ac:dyDescent="0.15">
      <c r="A7" s="172"/>
      <c r="B7" s="105" t="s">
        <v>263</v>
      </c>
      <c r="C7" s="173"/>
      <c r="D7" s="173"/>
      <c r="E7" s="173"/>
      <c r="F7" s="173"/>
      <c r="G7" s="173"/>
      <c r="H7" s="173"/>
      <c r="I7" s="173"/>
      <c r="J7" s="173"/>
      <c r="K7" s="173"/>
    </row>
    <row r="8" spans="1:11" ht="20.25" customHeight="1" x14ac:dyDescent="0.15">
      <c r="A8" s="172"/>
      <c r="B8" s="105" t="s">
        <v>264</v>
      </c>
      <c r="C8" s="173"/>
      <c r="D8" s="173"/>
      <c r="E8" s="173"/>
      <c r="F8" s="173"/>
      <c r="G8" s="173"/>
      <c r="H8" s="173"/>
      <c r="I8" s="173"/>
      <c r="J8" s="173"/>
      <c r="K8" s="173"/>
    </row>
    <row r="9" spans="1:11" ht="20.25" customHeight="1" x14ac:dyDescent="0.15">
      <c r="A9" s="172"/>
      <c r="B9" s="105" t="s">
        <v>265</v>
      </c>
      <c r="C9" s="105"/>
      <c r="D9" s="105"/>
      <c r="E9" s="105"/>
      <c r="F9" s="105"/>
      <c r="G9" s="105"/>
      <c r="H9" s="105"/>
      <c r="I9" s="105"/>
      <c r="J9" s="105"/>
      <c r="K9" s="173"/>
    </row>
    <row r="10" spans="1:11" ht="20.25" customHeight="1" x14ac:dyDescent="0.15">
      <c r="A10" s="172"/>
      <c r="B10" s="105" t="s">
        <v>45</v>
      </c>
      <c r="C10" s="173"/>
      <c r="D10" s="173"/>
      <c r="E10" s="173"/>
      <c r="F10" s="173"/>
      <c r="G10" s="173"/>
      <c r="H10" s="173"/>
      <c r="I10" s="173"/>
      <c r="J10" s="173"/>
      <c r="K10" s="173"/>
    </row>
    <row r="11" spans="1:11" ht="20.25" customHeight="1" x14ac:dyDescent="0.15">
      <c r="A11" s="172"/>
      <c r="B11" s="105" t="s">
        <v>266</v>
      </c>
      <c r="C11" s="173"/>
      <c r="D11" s="173"/>
      <c r="E11" s="173"/>
      <c r="F11" s="173"/>
      <c r="G11" s="173"/>
      <c r="H11" s="173"/>
      <c r="I11" s="173"/>
      <c r="J11" s="173"/>
      <c r="K11" s="173"/>
    </row>
    <row r="12" spans="1:11" ht="20.25" customHeight="1" x14ac:dyDescent="0.15">
      <c r="A12" s="172"/>
      <c r="B12" s="105" t="s">
        <v>46</v>
      </c>
      <c r="C12" s="173"/>
      <c r="D12" s="173"/>
      <c r="E12" s="173"/>
      <c r="F12" s="173"/>
      <c r="G12" s="173"/>
      <c r="H12" s="173"/>
      <c r="I12" s="173"/>
      <c r="J12" s="173"/>
      <c r="K12" s="173"/>
    </row>
    <row r="13" spans="1:11" ht="20.25" customHeight="1" x14ac:dyDescent="0.15">
      <c r="A13" s="202"/>
      <c r="B13" s="105" t="s">
        <v>47</v>
      </c>
      <c r="C13" s="202"/>
      <c r="D13" s="202"/>
      <c r="E13" s="202"/>
      <c r="F13" s="202"/>
      <c r="G13" s="202"/>
      <c r="H13" s="202"/>
      <c r="I13" s="202"/>
      <c r="J13" s="202"/>
      <c r="K13" s="202"/>
    </row>
    <row r="14" spans="1:11" ht="48" customHeight="1" x14ac:dyDescent="0.15">
      <c r="A14" s="202"/>
      <c r="B14" s="460" t="s">
        <v>296</v>
      </c>
      <c r="C14" s="415"/>
      <c r="D14" s="415"/>
      <c r="E14" s="415"/>
      <c r="F14" s="415"/>
      <c r="G14" s="415"/>
      <c r="H14" s="415"/>
      <c r="I14" s="415"/>
      <c r="J14" s="415"/>
      <c r="K14" s="415"/>
    </row>
    <row r="15" spans="1:11" ht="21" customHeight="1" x14ac:dyDescent="0.15">
      <c r="A15" s="202"/>
      <c r="B15" s="460" t="s">
        <v>249</v>
      </c>
      <c r="C15" s="460"/>
      <c r="D15" s="460"/>
      <c r="E15" s="460"/>
      <c r="F15" s="460"/>
      <c r="G15" s="460"/>
    </row>
    <row r="16" spans="1:11" ht="20.25" customHeight="1" x14ac:dyDescent="0.15">
      <c r="A16" s="202"/>
      <c r="B16" s="105" t="s">
        <v>267</v>
      </c>
      <c r="C16" s="202"/>
      <c r="D16" s="202"/>
      <c r="E16" s="202"/>
      <c r="F16" s="202"/>
      <c r="G16" s="202"/>
      <c r="H16" s="202"/>
      <c r="I16" s="202"/>
      <c r="J16" s="202"/>
      <c r="K16" s="202"/>
    </row>
    <row r="17" spans="1:19" ht="20.25" customHeight="1" x14ac:dyDescent="0.15">
      <c r="A17" s="202"/>
      <c r="B17" s="105" t="s">
        <v>268</v>
      </c>
      <c r="C17" s="202"/>
      <c r="D17" s="202"/>
      <c r="E17" s="202"/>
      <c r="F17" s="202"/>
      <c r="G17" s="202"/>
      <c r="H17" s="202"/>
      <c r="I17" s="202"/>
      <c r="J17" s="202"/>
      <c r="K17" s="202"/>
    </row>
    <row r="18" spans="1:19" ht="20.25" customHeight="1" x14ac:dyDescent="0.15">
      <c r="A18" s="202"/>
      <c r="B18" s="105" t="s">
        <v>48</v>
      </c>
      <c r="C18" s="202"/>
      <c r="D18" s="202"/>
      <c r="E18" s="202"/>
      <c r="F18" s="202"/>
      <c r="G18" s="202"/>
      <c r="H18" s="202"/>
      <c r="I18" s="202"/>
      <c r="J18" s="202"/>
      <c r="K18" s="202"/>
    </row>
    <row r="19" spans="1:19" ht="20.25" customHeight="1" x14ac:dyDescent="0.15">
      <c r="A19" s="202"/>
      <c r="B19" s="105" t="s">
        <v>49</v>
      </c>
      <c r="C19" s="202"/>
      <c r="D19" s="202"/>
      <c r="E19" s="202"/>
      <c r="F19" s="202"/>
      <c r="G19" s="202"/>
      <c r="H19" s="202"/>
      <c r="I19" s="202"/>
      <c r="J19" s="202"/>
      <c r="K19" s="202"/>
    </row>
    <row r="20" spans="1:19" ht="20.25" customHeight="1" x14ac:dyDescent="0.15">
      <c r="A20" s="202"/>
      <c r="B20" s="105" t="s">
        <v>50</v>
      </c>
      <c r="C20" s="202"/>
      <c r="D20" s="202"/>
      <c r="E20" s="202"/>
      <c r="F20" s="202"/>
      <c r="G20" s="202"/>
    </row>
    <row r="21" spans="1:19" ht="20.25" customHeight="1" x14ac:dyDescent="0.15">
      <c r="A21" s="202"/>
      <c r="B21" s="105" t="s">
        <v>51</v>
      </c>
      <c r="C21" s="202"/>
      <c r="D21" s="202"/>
      <c r="E21" s="202"/>
      <c r="F21" s="202"/>
      <c r="G21" s="202"/>
    </row>
    <row r="22" spans="1:19" ht="20.25" customHeight="1" x14ac:dyDescent="0.15">
      <c r="A22" s="202"/>
      <c r="B22" s="105" t="s">
        <v>269</v>
      </c>
      <c r="C22" s="202"/>
      <c r="D22" s="202"/>
      <c r="E22" s="202"/>
      <c r="F22" s="202"/>
      <c r="G22" s="202"/>
    </row>
    <row r="23" spans="1:19" ht="20.25" customHeight="1" x14ac:dyDescent="0.15">
      <c r="A23" s="202"/>
      <c r="B23" s="105" t="s">
        <v>270</v>
      </c>
      <c r="C23" s="202"/>
      <c r="D23" s="202"/>
      <c r="E23" s="202"/>
      <c r="F23" s="202"/>
      <c r="G23" s="202"/>
    </row>
    <row r="24" spans="1:19" ht="20.25" customHeight="1" x14ac:dyDescent="0.15">
      <c r="A24" s="202"/>
      <c r="B24" s="105" t="s">
        <v>271</v>
      </c>
      <c r="C24" s="202"/>
      <c r="D24" s="202"/>
      <c r="E24" s="202"/>
      <c r="F24" s="202"/>
      <c r="G24" s="202"/>
    </row>
    <row r="25" spans="1:19" ht="20.25" customHeight="1" x14ac:dyDescent="0.15">
      <c r="A25" s="202"/>
      <c r="B25" s="105" t="s">
        <v>272</v>
      </c>
      <c r="C25" s="202"/>
      <c r="D25" s="202"/>
      <c r="E25" s="202"/>
      <c r="F25" s="202"/>
      <c r="G25" s="202"/>
    </row>
    <row r="26" spans="1:19" ht="20.25" customHeight="1" x14ac:dyDescent="0.15">
      <c r="A26" s="202"/>
      <c r="B26" s="105" t="s">
        <v>273</v>
      </c>
      <c r="C26" s="202"/>
      <c r="D26" s="202"/>
      <c r="E26" s="202"/>
      <c r="F26" s="105"/>
      <c r="G26" s="105"/>
      <c r="S26" s="142"/>
    </row>
    <row r="27" spans="1:19" ht="20.25" customHeight="1" x14ac:dyDescent="0.15">
      <c r="A27" s="202"/>
      <c r="B27" s="105" t="s">
        <v>52</v>
      </c>
      <c r="C27" s="202"/>
      <c r="D27" s="202"/>
      <c r="E27" s="202"/>
      <c r="F27" s="202"/>
      <c r="G27" s="202"/>
      <c r="S27" s="142"/>
    </row>
    <row r="28" spans="1:19" ht="20.25" customHeight="1" x14ac:dyDescent="0.15">
      <c r="A28" s="202"/>
      <c r="B28" s="105" t="s">
        <v>274</v>
      </c>
      <c r="C28" s="202"/>
      <c r="D28" s="202"/>
      <c r="E28" s="202"/>
      <c r="F28" s="202"/>
      <c r="G28" s="202"/>
      <c r="S28" s="142"/>
    </row>
    <row r="29" spans="1:19" s="177" customFormat="1" ht="19.5" customHeight="1" x14ac:dyDescent="0.15">
      <c r="A29" s="155"/>
      <c r="B29" s="105" t="s">
        <v>275</v>
      </c>
      <c r="S29" s="142"/>
    </row>
    <row r="30" spans="1:19" s="177" customFormat="1" ht="19.5" customHeight="1" x14ac:dyDescent="0.15">
      <c r="A30" s="155"/>
      <c r="B30" s="105" t="s">
        <v>276</v>
      </c>
    </row>
    <row r="31" spans="1:19" s="177" customFormat="1" ht="19.5" customHeight="1" x14ac:dyDescent="0.15">
      <c r="A31" s="155"/>
      <c r="B31" s="105" t="s">
        <v>277</v>
      </c>
      <c r="K31" s="142"/>
      <c r="L31" s="142"/>
      <c r="M31" s="142"/>
      <c r="N31" s="142"/>
    </row>
    <row r="32" spans="1:19" s="177" customFormat="1" ht="19.5" customHeight="1" x14ac:dyDescent="0.15">
      <c r="A32" s="155"/>
      <c r="B32" s="415" t="s">
        <v>278</v>
      </c>
      <c r="C32" s="415"/>
      <c r="D32" s="415"/>
      <c r="E32" s="415"/>
      <c r="F32" s="415"/>
      <c r="G32" s="415"/>
      <c r="S32" s="142"/>
    </row>
    <row r="33" spans="1:19" s="177" customFormat="1" ht="19.5" customHeight="1" x14ac:dyDescent="0.15">
      <c r="A33" s="155"/>
      <c r="B33" s="105" t="s">
        <v>279</v>
      </c>
      <c r="S33" s="142"/>
    </row>
    <row r="34" spans="1:19" s="177" customFormat="1" ht="41.25" customHeight="1" x14ac:dyDescent="0.15">
      <c r="A34" s="155"/>
      <c r="B34" s="460" t="s">
        <v>280</v>
      </c>
      <c r="C34" s="460"/>
      <c r="D34" s="460"/>
      <c r="E34" s="460"/>
      <c r="F34" s="460"/>
      <c r="G34" s="460"/>
      <c r="H34" s="460"/>
      <c r="I34" s="460"/>
      <c r="J34" s="460"/>
      <c r="K34" s="460"/>
      <c r="L34" s="204"/>
      <c r="M34" s="204"/>
      <c r="N34" s="204"/>
      <c r="O34" s="204"/>
      <c r="S34" s="142"/>
    </row>
    <row r="35" spans="1:19" s="177" customFormat="1" ht="19.5" customHeight="1" x14ac:dyDescent="0.15">
      <c r="A35" s="155"/>
      <c r="B35" s="105" t="s">
        <v>281</v>
      </c>
      <c r="S35" s="142"/>
    </row>
    <row r="36" spans="1:19" s="142" customFormat="1" ht="20.25" customHeight="1" x14ac:dyDescent="0.15">
      <c r="A36" s="137"/>
      <c r="B36" s="105" t="s">
        <v>53</v>
      </c>
    </row>
    <row r="37" spans="1:19" ht="20.25" customHeight="1" x14ac:dyDescent="0.15">
      <c r="A37" s="97"/>
      <c r="B37" s="105" t="s">
        <v>54</v>
      </c>
      <c r="C37" s="202"/>
      <c r="D37" s="202"/>
      <c r="E37" s="202"/>
      <c r="F37" s="202"/>
      <c r="G37" s="202"/>
      <c r="S37" s="142"/>
    </row>
    <row r="38" spans="1:19" ht="20.25" customHeight="1" x14ac:dyDescent="0.15">
      <c r="A38" s="97"/>
      <c r="B38" s="105" t="s">
        <v>55</v>
      </c>
      <c r="C38" s="202"/>
      <c r="D38" s="202"/>
      <c r="E38" s="202"/>
      <c r="F38" s="202"/>
      <c r="G38" s="202"/>
      <c r="S38" s="142"/>
    </row>
    <row r="39" spans="1:19" ht="20.25" customHeight="1" x14ac:dyDescent="0.15">
      <c r="A39" s="97"/>
      <c r="B39" s="105" t="s">
        <v>282</v>
      </c>
      <c r="C39" s="202"/>
      <c r="D39" s="202"/>
      <c r="E39" s="202"/>
      <c r="F39" s="202"/>
      <c r="G39" s="202"/>
    </row>
    <row r="40" spans="1:19" ht="20.25" customHeight="1" x14ac:dyDescent="0.15">
      <c r="A40" s="97"/>
      <c r="B40" s="105" t="s">
        <v>56</v>
      </c>
      <c r="C40" s="202"/>
      <c r="D40" s="202"/>
      <c r="E40" s="202"/>
      <c r="F40" s="202"/>
      <c r="G40" s="202"/>
    </row>
    <row r="41" spans="1:19" s="117" customFormat="1" ht="20.25" customHeight="1" x14ac:dyDescent="0.15">
      <c r="B41" s="105" t="s">
        <v>57</v>
      </c>
    </row>
    <row r="42" spans="1:19" s="117" customFormat="1" ht="20.25" customHeight="1" x14ac:dyDescent="0.15">
      <c r="B42" s="105" t="s">
        <v>58</v>
      </c>
    </row>
    <row r="43" spans="1:19" s="117" customFormat="1" ht="20.25" customHeight="1" x14ac:dyDescent="0.15">
      <c r="B43" s="105"/>
    </row>
    <row r="44" spans="1:19" s="117" customFormat="1" ht="20.25" customHeight="1" x14ac:dyDescent="0.15">
      <c r="B44" s="105" t="s">
        <v>59</v>
      </c>
    </row>
    <row r="45" spans="1:19" s="117" customFormat="1" ht="20.25" customHeight="1" x14ac:dyDescent="0.15">
      <c r="B45" s="105" t="s">
        <v>60</v>
      </c>
    </row>
    <row r="46" spans="1:19" s="117" customFormat="1" ht="20.25" customHeight="1" x14ac:dyDescent="0.15">
      <c r="B46" s="105" t="s">
        <v>61</v>
      </c>
    </row>
    <row r="47" spans="1:19" s="117" customFormat="1" ht="20.25" customHeight="1" x14ac:dyDescent="0.15">
      <c r="B47" s="105" t="s">
        <v>62</v>
      </c>
    </row>
    <row r="48" spans="1:19" s="117" customFormat="1" ht="20.25" customHeight="1" x14ac:dyDescent="0.15">
      <c r="B48" s="105" t="s">
        <v>63</v>
      </c>
    </row>
    <row r="49" spans="1:19" s="117" customFormat="1" ht="20.25" customHeight="1" x14ac:dyDescent="0.15">
      <c r="B49" s="105" t="s">
        <v>64</v>
      </c>
    </row>
    <row r="50" spans="1:19" s="117" customFormat="1" ht="20.25" customHeight="1" x14ac:dyDescent="0.15"/>
    <row r="51" spans="1:19" s="117" customFormat="1" ht="20.25" customHeight="1" x14ac:dyDescent="0.15">
      <c r="B51" s="105" t="s">
        <v>65</v>
      </c>
    </row>
    <row r="52" spans="1:19" s="117" customFormat="1" ht="20.25" customHeight="1" x14ac:dyDescent="0.15">
      <c r="B52" s="105" t="s">
        <v>66</v>
      </c>
    </row>
    <row r="53" spans="1:19" s="117" customFormat="1" ht="20.25" customHeight="1" x14ac:dyDescent="0.15">
      <c r="B53" s="105" t="s">
        <v>67</v>
      </c>
    </row>
    <row r="54" spans="1:19" s="117" customFormat="1" ht="42" customHeight="1" x14ac:dyDescent="0.15">
      <c r="B54" s="461" t="s">
        <v>297</v>
      </c>
      <c r="C54" s="461"/>
      <c r="D54" s="461"/>
      <c r="E54" s="461"/>
      <c r="F54" s="461"/>
      <c r="G54" s="461"/>
      <c r="H54" s="461"/>
      <c r="I54" s="461"/>
      <c r="J54" s="461"/>
      <c r="K54" s="461"/>
      <c r="L54" s="461"/>
      <c r="M54" s="461"/>
      <c r="N54" s="461"/>
      <c r="O54" s="461"/>
      <c r="P54" s="461"/>
      <c r="Q54" s="461"/>
      <c r="S54" s="178"/>
    </row>
    <row r="55" spans="1:19" s="117" customFormat="1" ht="20.25" customHeight="1" x14ac:dyDescent="0.15">
      <c r="B55" s="460" t="s">
        <v>283</v>
      </c>
      <c r="C55" s="460"/>
      <c r="D55" s="460"/>
      <c r="E55" s="460"/>
      <c r="F55" s="460"/>
      <c r="G55" s="460"/>
      <c r="S55" s="178"/>
    </row>
    <row r="56" spans="1:19" s="117" customFormat="1" ht="20.25" customHeight="1" x14ac:dyDescent="0.15">
      <c r="B56" s="105" t="s">
        <v>284</v>
      </c>
      <c r="C56" s="177"/>
      <c r="D56" s="177"/>
      <c r="E56" s="177"/>
      <c r="S56" s="178"/>
    </row>
    <row r="57" spans="1:19" s="117" customFormat="1" ht="20.25" customHeight="1" x14ac:dyDescent="0.15">
      <c r="B57" s="105" t="s">
        <v>285</v>
      </c>
      <c r="C57" s="177"/>
      <c r="D57" s="177"/>
      <c r="E57" s="177"/>
      <c r="S57" s="178"/>
    </row>
    <row r="58" spans="1:19" s="117" customFormat="1" ht="35.25" customHeight="1" x14ac:dyDescent="0.15">
      <c r="B58" s="461" t="s">
        <v>286</v>
      </c>
      <c r="C58" s="461"/>
      <c r="D58" s="461"/>
      <c r="E58" s="461"/>
      <c r="F58" s="461"/>
      <c r="G58" s="461"/>
      <c r="H58" s="461"/>
      <c r="I58" s="461"/>
      <c r="J58" s="461"/>
      <c r="K58" s="461"/>
      <c r="L58" s="461"/>
      <c r="M58" s="461"/>
      <c r="N58" s="461"/>
      <c r="O58" s="461"/>
      <c r="P58" s="461"/>
      <c r="Q58" s="461"/>
      <c r="S58" s="178"/>
    </row>
    <row r="59" spans="1:19" s="117" customFormat="1" ht="20.25" customHeight="1" x14ac:dyDescent="0.15">
      <c r="B59" s="415" t="s">
        <v>287</v>
      </c>
      <c r="C59" s="415"/>
      <c r="D59" s="415"/>
      <c r="E59" s="415"/>
      <c r="F59" s="415"/>
      <c r="G59" s="415"/>
      <c r="H59" s="415"/>
      <c r="I59" s="415"/>
      <c r="J59" s="415"/>
      <c r="K59" s="415"/>
      <c r="L59" s="415"/>
      <c r="M59" s="415"/>
      <c r="S59" s="178"/>
    </row>
    <row r="60" spans="1:19" s="117" customFormat="1" ht="20.25" customHeight="1" x14ac:dyDescent="0.15">
      <c r="B60" s="460" t="s">
        <v>288</v>
      </c>
      <c r="C60" s="460"/>
      <c r="D60" s="460"/>
      <c r="E60" s="460"/>
      <c r="F60" s="460"/>
      <c r="G60" s="460"/>
      <c r="S60" s="178"/>
    </row>
    <row r="61" spans="1:19" ht="20.25" customHeight="1" x14ac:dyDescent="0.15">
      <c r="A61" s="172"/>
      <c r="B61" s="105" t="s">
        <v>289</v>
      </c>
      <c r="C61" s="173"/>
      <c r="D61" s="173"/>
      <c r="E61" s="173"/>
      <c r="F61" s="173"/>
      <c r="G61" s="173"/>
      <c r="H61" s="173"/>
      <c r="I61" s="173"/>
      <c r="J61" s="173"/>
      <c r="K61" s="173"/>
    </row>
    <row r="62" spans="1:19" s="117" customFormat="1" ht="20.25" customHeight="1" x14ac:dyDescent="0.15">
      <c r="B62" s="460" t="s">
        <v>290</v>
      </c>
      <c r="C62" s="460"/>
      <c r="D62" s="460"/>
      <c r="E62" s="460"/>
      <c r="F62" s="460"/>
      <c r="G62" s="460"/>
      <c r="S62" s="178"/>
    </row>
    <row r="63" spans="1:19" s="117" customFormat="1" ht="20.25" customHeight="1" x14ac:dyDescent="0.15">
      <c r="B63" s="460" t="s">
        <v>291</v>
      </c>
      <c r="C63" s="460"/>
      <c r="D63" s="460"/>
      <c r="E63" s="460"/>
      <c r="F63" s="460"/>
      <c r="G63" s="460"/>
      <c r="S63" s="178"/>
    </row>
    <row r="64" spans="1:19" s="117" customFormat="1" ht="20.25" customHeight="1" x14ac:dyDescent="0.15">
      <c r="B64" s="460" t="s">
        <v>292</v>
      </c>
      <c r="C64" s="460"/>
      <c r="D64" s="460"/>
      <c r="E64" s="460"/>
      <c r="F64" s="460"/>
      <c r="G64" s="460"/>
      <c r="S64" s="178"/>
    </row>
    <row r="65" spans="1:19" s="117" customFormat="1" ht="20.25" customHeight="1" x14ac:dyDescent="0.15">
      <c r="B65" s="460" t="s">
        <v>293</v>
      </c>
      <c r="C65" s="460"/>
      <c r="D65" s="460"/>
      <c r="E65" s="460"/>
      <c r="F65" s="460"/>
      <c r="G65" s="460"/>
      <c r="S65" s="178"/>
    </row>
    <row r="66" spans="1:19" s="117" customFormat="1" ht="20.25" customHeight="1" x14ac:dyDescent="0.15">
      <c r="B66" s="460" t="s">
        <v>294</v>
      </c>
      <c r="C66" s="460"/>
      <c r="D66" s="460"/>
      <c r="E66" s="460"/>
      <c r="F66" s="460"/>
      <c r="G66" s="460"/>
      <c r="H66" s="460"/>
      <c r="I66" s="460"/>
      <c r="J66" s="460"/>
      <c r="K66" s="460"/>
      <c r="L66" s="460"/>
      <c r="M66" s="460"/>
      <c r="N66" s="460"/>
      <c r="O66" s="460"/>
      <c r="P66" s="460"/>
      <c r="Q66" s="460"/>
      <c r="S66" s="178"/>
    </row>
    <row r="67" spans="1:19" s="117" customFormat="1" ht="20.25" customHeight="1" x14ac:dyDescent="0.15">
      <c r="B67" s="460" t="s">
        <v>224</v>
      </c>
      <c r="C67" s="460"/>
      <c r="D67" s="460"/>
      <c r="E67" s="460"/>
      <c r="F67" s="460"/>
      <c r="G67" s="460"/>
      <c r="H67" s="460"/>
      <c r="I67" s="460"/>
      <c r="J67" s="460"/>
      <c r="K67" s="460"/>
      <c r="L67" s="460"/>
      <c r="M67" s="460"/>
      <c r="N67" s="460"/>
      <c r="O67" s="460"/>
      <c r="P67" s="460"/>
      <c r="Q67" s="460"/>
      <c r="S67" s="178"/>
    </row>
    <row r="68" spans="1:19" s="117" customFormat="1" ht="20.25" customHeight="1" x14ac:dyDescent="0.15">
      <c r="B68" s="460" t="s">
        <v>295</v>
      </c>
      <c r="C68" s="460"/>
      <c r="D68" s="460"/>
      <c r="E68" s="460"/>
      <c r="F68" s="460"/>
      <c r="G68" s="460"/>
      <c r="H68" s="460"/>
      <c r="I68" s="460"/>
      <c r="J68" s="460"/>
      <c r="K68" s="460"/>
      <c r="L68" s="460"/>
      <c r="M68" s="460"/>
      <c r="N68" s="460"/>
      <c r="O68" s="460"/>
      <c r="P68" s="460"/>
      <c r="Q68" s="460"/>
      <c r="S68" s="178"/>
    </row>
    <row r="69" spans="1:19" s="117" customFormat="1" ht="20.25" customHeight="1" x14ac:dyDescent="0.15">
      <c r="B69" s="105" t="s">
        <v>68</v>
      </c>
    </row>
    <row r="70" spans="1:19" s="142" customFormat="1" ht="20.25" customHeight="1" x14ac:dyDescent="0.15">
      <c r="A70" s="137"/>
      <c r="B70" s="105" t="s">
        <v>69</v>
      </c>
      <c r="C70" s="117"/>
      <c r="D70" s="117"/>
      <c r="E70" s="117"/>
    </row>
    <row r="71" spans="1:19" s="142" customFormat="1" ht="20.25" customHeight="1" x14ac:dyDescent="0.15">
      <c r="A71" s="137"/>
      <c r="B71" s="105" t="s">
        <v>225</v>
      </c>
      <c r="C71" s="117"/>
      <c r="D71" s="117"/>
      <c r="E71" s="117"/>
    </row>
    <row r="72" spans="1:19" ht="20.25" customHeight="1" x14ac:dyDescent="0.15">
      <c r="A72" s="172"/>
      <c r="B72" s="105" t="s">
        <v>324</v>
      </c>
      <c r="C72" s="142"/>
      <c r="D72" s="142"/>
      <c r="E72" s="142"/>
      <c r="F72" s="173"/>
      <c r="G72" s="173"/>
      <c r="H72" s="173"/>
      <c r="I72" s="173"/>
      <c r="J72" s="173"/>
      <c r="K72" s="173"/>
    </row>
    <row r="73" spans="1:19" ht="20.25" customHeight="1" x14ac:dyDescent="0.15">
      <c r="A73" s="172"/>
      <c r="B73" s="105"/>
      <c r="C73" s="142"/>
      <c r="D73" s="142"/>
      <c r="E73" s="142"/>
      <c r="F73" s="173"/>
      <c r="G73" s="173"/>
      <c r="H73" s="173"/>
      <c r="I73" s="173"/>
      <c r="J73" s="173"/>
      <c r="K73" s="173"/>
    </row>
    <row r="74" spans="1:19" ht="20.25" customHeight="1" x14ac:dyDescent="0.15">
      <c r="B74" s="179" t="s">
        <v>70</v>
      </c>
      <c r="C74" s="142"/>
      <c r="D74" s="142"/>
      <c r="E74" s="142"/>
    </row>
    <row r="75" spans="1:19" ht="20.25" customHeight="1" x14ac:dyDescent="0.15">
      <c r="C75" s="173"/>
      <c r="D75" s="173"/>
      <c r="E75" s="173"/>
    </row>
    <row r="76" spans="1:19" ht="20.25" customHeight="1" x14ac:dyDescent="0.15">
      <c r="B76" s="105" t="s">
        <v>71</v>
      </c>
    </row>
    <row r="88" spans="12:12" ht="20.25" customHeight="1" x14ac:dyDescent="0.15">
      <c r="L88" s="119"/>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2" manualBreakCount="2">
    <brk id="36" max="17"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2:AF105"/>
  <sheetViews>
    <sheetView topLeftCell="D1" zoomScale="70" zoomScaleNormal="70" zoomScaleSheetLayoutView="70" workbookViewId="0">
      <selection activeCell="H22" sqref="H22"/>
    </sheetView>
  </sheetViews>
  <sheetFormatPr defaultRowHeight="13.5" x14ac:dyDescent="0.15"/>
  <cols>
    <col min="1" max="2" width="4.25" style="12" customWidth="1"/>
    <col min="3" max="3" width="25" style="1" customWidth="1"/>
    <col min="4" max="4" width="4.875" style="1" customWidth="1"/>
    <col min="5" max="5" width="30.75" style="1" customWidth="1"/>
    <col min="6" max="6" width="4.875" style="1" customWidth="1"/>
    <col min="7" max="7" width="16.7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3" t="s">
        <v>72</v>
      </c>
      <c r="B2" s="203"/>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row>
    <row r="3" spans="1:32" ht="20.25" customHeight="1" x14ac:dyDescent="0.15">
      <c r="A3" s="448" t="s">
        <v>326</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row>
    <row r="4" spans="1:32" ht="20.25" customHeight="1" x14ac:dyDescent="0.15">
      <c r="A4" s="231"/>
      <c r="B4" s="231"/>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row>
    <row r="5" spans="1:32" ht="30" customHeight="1" x14ac:dyDescent="0.15">
      <c r="A5" s="231"/>
      <c r="B5" s="231"/>
      <c r="C5" s="229"/>
      <c r="D5" s="229"/>
      <c r="E5" s="229"/>
      <c r="F5" s="229"/>
      <c r="G5" s="229"/>
      <c r="H5" s="229"/>
      <c r="I5" s="229"/>
      <c r="J5" s="229"/>
      <c r="K5" s="229"/>
      <c r="L5" s="229"/>
      <c r="M5" s="229"/>
      <c r="N5" s="229"/>
      <c r="O5" s="229"/>
      <c r="P5" s="229"/>
      <c r="Q5" s="229"/>
      <c r="R5" s="229"/>
      <c r="S5" s="449" t="s">
        <v>0</v>
      </c>
      <c r="T5" s="450"/>
      <c r="U5" s="450"/>
      <c r="V5" s="451"/>
      <c r="W5" s="232"/>
      <c r="X5" s="166"/>
      <c r="Y5" s="166"/>
      <c r="Z5" s="166"/>
      <c r="AA5" s="166"/>
      <c r="AB5" s="166"/>
      <c r="AC5" s="166"/>
      <c r="AD5" s="166"/>
      <c r="AE5" s="166"/>
      <c r="AF5" s="230"/>
    </row>
    <row r="6" spans="1:32" ht="20.25" customHeight="1" x14ac:dyDescent="0.15">
      <c r="A6" s="231"/>
      <c r="B6" s="231"/>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row>
    <row r="7" spans="1:32" ht="17.25" customHeight="1" x14ac:dyDescent="0.15">
      <c r="A7" s="449" t="s">
        <v>41</v>
      </c>
      <c r="B7" s="450"/>
      <c r="C7" s="451"/>
      <c r="D7" s="449" t="s">
        <v>2</v>
      </c>
      <c r="E7" s="451"/>
      <c r="F7" s="449" t="s">
        <v>3</v>
      </c>
      <c r="G7" s="451"/>
      <c r="H7" s="449" t="s">
        <v>73</v>
      </c>
      <c r="I7" s="450"/>
      <c r="J7" s="450"/>
      <c r="K7" s="450"/>
      <c r="L7" s="450"/>
      <c r="M7" s="450"/>
      <c r="N7" s="450"/>
      <c r="O7" s="450"/>
      <c r="P7" s="450"/>
      <c r="Q7" s="450"/>
      <c r="R7" s="450"/>
      <c r="S7" s="450"/>
      <c r="T7" s="450"/>
      <c r="U7" s="450"/>
      <c r="V7" s="450"/>
      <c r="W7" s="450"/>
      <c r="X7" s="451"/>
      <c r="Y7" s="449" t="s">
        <v>5</v>
      </c>
      <c r="Z7" s="450"/>
      <c r="AA7" s="450"/>
      <c r="AB7" s="451"/>
      <c r="AC7" s="449" t="s">
        <v>6</v>
      </c>
      <c r="AD7" s="450"/>
      <c r="AE7" s="450"/>
      <c r="AF7" s="451"/>
    </row>
    <row r="8" spans="1:32" ht="18.75" customHeight="1" x14ac:dyDescent="0.15">
      <c r="A8" s="452" t="s">
        <v>7</v>
      </c>
      <c r="B8" s="453"/>
      <c r="C8" s="454"/>
      <c r="D8" s="168"/>
      <c r="E8" s="134"/>
      <c r="F8" s="111"/>
      <c r="G8" s="134"/>
      <c r="H8" s="458" t="s">
        <v>8</v>
      </c>
      <c r="I8" s="139" t="s">
        <v>9</v>
      </c>
      <c r="J8" s="102" t="s">
        <v>10</v>
      </c>
      <c r="K8" s="103"/>
      <c r="L8" s="103"/>
      <c r="M8" s="139" t="s">
        <v>9</v>
      </c>
      <c r="N8" s="102" t="s">
        <v>11</v>
      </c>
      <c r="O8" s="103"/>
      <c r="P8" s="103"/>
      <c r="Q8" s="139" t="s">
        <v>9</v>
      </c>
      <c r="R8" s="102" t="s">
        <v>12</v>
      </c>
      <c r="S8" s="103"/>
      <c r="T8" s="103"/>
      <c r="U8" s="139" t="s">
        <v>9</v>
      </c>
      <c r="V8" s="102" t="s">
        <v>13</v>
      </c>
      <c r="W8" s="103"/>
      <c r="X8" s="104"/>
      <c r="Y8" s="417"/>
      <c r="Z8" s="446"/>
      <c r="AA8" s="446"/>
      <c r="AB8" s="418"/>
      <c r="AC8" s="417"/>
      <c r="AD8" s="446"/>
      <c r="AE8" s="446"/>
      <c r="AF8" s="418"/>
    </row>
    <row r="9" spans="1:32" ht="18.75" customHeight="1" x14ac:dyDescent="0.15">
      <c r="A9" s="466"/>
      <c r="B9" s="467"/>
      <c r="C9" s="468"/>
      <c r="D9" s="169"/>
      <c r="E9" s="135"/>
      <c r="F9" s="126"/>
      <c r="G9" s="135"/>
      <c r="H9" s="469"/>
      <c r="I9" s="174" t="s">
        <v>9</v>
      </c>
      <c r="J9" s="170" t="s">
        <v>14</v>
      </c>
      <c r="K9" s="171"/>
      <c r="L9" s="171"/>
      <c r="M9" s="152" t="s">
        <v>9</v>
      </c>
      <c r="N9" s="170" t="s">
        <v>15</v>
      </c>
      <c r="O9" s="171"/>
      <c r="P9" s="171"/>
      <c r="Q9" s="152" t="s">
        <v>9</v>
      </c>
      <c r="R9" s="170" t="s">
        <v>16</v>
      </c>
      <c r="S9" s="171"/>
      <c r="T9" s="171"/>
      <c r="U9" s="152" t="s">
        <v>9</v>
      </c>
      <c r="V9" s="170" t="s">
        <v>17</v>
      </c>
      <c r="W9" s="171"/>
      <c r="X9" s="127"/>
      <c r="Y9" s="421"/>
      <c r="Z9" s="470"/>
      <c r="AA9" s="470"/>
      <c r="AB9" s="422"/>
      <c r="AC9" s="421"/>
      <c r="AD9" s="470"/>
      <c r="AE9" s="470"/>
      <c r="AF9" s="422"/>
    </row>
    <row r="10" spans="1:32" ht="19.5" customHeight="1" x14ac:dyDescent="0.15">
      <c r="A10" s="180" t="s">
        <v>9</v>
      </c>
      <c r="B10" s="109">
        <v>46</v>
      </c>
      <c r="C10" s="110" t="s">
        <v>77</v>
      </c>
      <c r="D10" s="180" t="s">
        <v>9</v>
      </c>
      <c r="E10" s="104" t="s">
        <v>78</v>
      </c>
      <c r="F10" s="462"/>
      <c r="G10" s="463"/>
      <c r="H10" s="471"/>
      <c r="I10" s="473"/>
      <c r="J10" s="475"/>
      <c r="K10" s="475"/>
      <c r="L10" s="475"/>
      <c r="M10" s="477"/>
      <c r="N10" s="475"/>
      <c r="O10" s="475"/>
      <c r="P10" s="475"/>
      <c r="Q10" s="181"/>
      <c r="R10" s="181"/>
      <c r="S10" s="181"/>
      <c r="T10" s="181"/>
      <c r="U10" s="181"/>
      <c r="V10" s="181"/>
      <c r="W10" s="181"/>
      <c r="X10" s="182"/>
      <c r="Y10" s="183" t="s">
        <v>9</v>
      </c>
      <c r="Z10" s="102" t="s">
        <v>76</v>
      </c>
      <c r="AA10" s="184"/>
      <c r="AB10" s="185"/>
      <c r="AC10" s="417"/>
      <c r="AD10" s="446"/>
      <c r="AE10" s="446"/>
      <c r="AF10" s="418"/>
    </row>
    <row r="11" spans="1:32" ht="18.75" customHeight="1" x14ac:dyDescent="0.15">
      <c r="A11" s="186"/>
      <c r="B11" s="187"/>
      <c r="C11" s="188"/>
      <c r="D11" s="189"/>
      <c r="E11" s="190"/>
      <c r="F11" s="464"/>
      <c r="G11" s="465"/>
      <c r="H11" s="472"/>
      <c r="I11" s="474"/>
      <c r="J11" s="476"/>
      <c r="K11" s="476"/>
      <c r="L11" s="476"/>
      <c r="M11" s="478"/>
      <c r="N11" s="476"/>
      <c r="O11" s="476"/>
      <c r="P11" s="476"/>
      <c r="Q11" s="191"/>
      <c r="R11" s="191"/>
      <c r="S11" s="191"/>
      <c r="T11" s="191"/>
      <c r="U11" s="191"/>
      <c r="V11" s="191"/>
      <c r="W11" s="191"/>
      <c r="X11" s="192"/>
      <c r="Y11" s="193" t="s">
        <v>9</v>
      </c>
      <c r="Z11" s="170" t="s">
        <v>19</v>
      </c>
      <c r="AA11" s="194"/>
      <c r="AB11" s="195"/>
      <c r="AC11" s="421"/>
      <c r="AD11" s="470"/>
      <c r="AE11" s="470"/>
      <c r="AF11" s="422"/>
    </row>
    <row r="12" spans="1:32" ht="18.75" customHeight="1" x14ac:dyDescent="0.15">
      <c r="A12" s="113"/>
      <c r="B12" s="114"/>
      <c r="C12" s="115"/>
      <c r="D12" s="116"/>
      <c r="E12" s="107"/>
      <c r="F12" s="423"/>
      <c r="G12" s="424"/>
      <c r="H12" s="136" t="s">
        <v>79</v>
      </c>
      <c r="I12" s="143" t="s">
        <v>9</v>
      </c>
      <c r="J12" s="122" t="s">
        <v>20</v>
      </c>
      <c r="K12" s="144"/>
      <c r="L12" s="145" t="s">
        <v>9</v>
      </c>
      <c r="M12" s="122" t="s">
        <v>24</v>
      </c>
      <c r="N12" s="144"/>
      <c r="O12" s="144"/>
      <c r="P12" s="144"/>
      <c r="Q12" s="144"/>
      <c r="R12" s="144"/>
      <c r="S12" s="144"/>
      <c r="T12" s="144"/>
      <c r="U12" s="144"/>
      <c r="V12" s="144"/>
      <c r="W12" s="144"/>
      <c r="X12" s="146"/>
      <c r="Y12" s="183" t="s">
        <v>9</v>
      </c>
      <c r="Z12" s="102" t="s">
        <v>76</v>
      </c>
      <c r="AA12" s="196"/>
      <c r="AB12" s="112"/>
      <c r="AC12" s="419"/>
      <c r="AD12" s="447"/>
      <c r="AE12" s="447"/>
      <c r="AF12" s="420"/>
    </row>
    <row r="13" spans="1:32" ht="18.75" customHeight="1" x14ac:dyDescent="0.15">
      <c r="A13" s="197" t="s">
        <v>9</v>
      </c>
      <c r="B13" s="114">
        <v>46</v>
      </c>
      <c r="C13" s="115" t="s">
        <v>77</v>
      </c>
      <c r="D13" s="197" t="s">
        <v>9</v>
      </c>
      <c r="E13" s="107" t="s">
        <v>80</v>
      </c>
      <c r="F13" s="425"/>
      <c r="G13" s="426"/>
      <c r="H13" s="434" t="s">
        <v>28</v>
      </c>
      <c r="I13" s="479" t="s">
        <v>9</v>
      </c>
      <c r="J13" s="438" t="s">
        <v>25</v>
      </c>
      <c r="K13" s="438"/>
      <c r="L13" s="438"/>
      <c r="M13" s="479" t="s">
        <v>9</v>
      </c>
      <c r="N13" s="438" t="s">
        <v>26</v>
      </c>
      <c r="O13" s="438"/>
      <c r="P13" s="438"/>
      <c r="Q13" s="153"/>
      <c r="R13" s="153"/>
      <c r="S13" s="153"/>
      <c r="T13" s="153"/>
      <c r="U13" s="153"/>
      <c r="V13" s="153"/>
      <c r="W13" s="153"/>
      <c r="X13" s="154"/>
      <c r="Y13" s="198" t="s">
        <v>9</v>
      </c>
      <c r="Z13" s="199" t="s">
        <v>19</v>
      </c>
      <c r="AA13" s="200"/>
      <c r="AB13" s="201"/>
      <c r="AC13" s="419"/>
      <c r="AD13" s="447"/>
      <c r="AE13" s="447"/>
      <c r="AF13" s="420"/>
    </row>
    <row r="14" spans="1:32" ht="18.75" customHeight="1" x14ac:dyDescent="0.15">
      <c r="A14" s="113"/>
      <c r="B14" s="114"/>
      <c r="C14" s="115"/>
      <c r="D14" s="116"/>
      <c r="E14" s="107"/>
      <c r="F14" s="425"/>
      <c r="G14" s="426"/>
      <c r="H14" s="435"/>
      <c r="I14" s="480"/>
      <c r="J14" s="416"/>
      <c r="K14" s="416"/>
      <c r="L14" s="416"/>
      <c r="M14" s="480"/>
      <c r="N14" s="416"/>
      <c r="O14" s="416"/>
      <c r="P14" s="416"/>
      <c r="Q14" s="147"/>
      <c r="R14" s="147"/>
      <c r="S14" s="147"/>
      <c r="T14" s="147"/>
      <c r="U14" s="147"/>
      <c r="V14" s="147"/>
      <c r="W14" s="147"/>
      <c r="X14" s="148"/>
      <c r="Y14" s="120"/>
      <c r="Z14" s="117"/>
      <c r="AA14" s="117"/>
      <c r="AB14" s="118"/>
      <c r="AC14" s="419"/>
      <c r="AD14" s="447"/>
      <c r="AE14" s="447"/>
      <c r="AF14" s="420"/>
    </row>
    <row r="15" spans="1:32" ht="18.75" customHeight="1" x14ac:dyDescent="0.15">
      <c r="A15" s="113"/>
      <c r="B15" s="114"/>
      <c r="C15" s="115"/>
      <c r="D15" s="116"/>
      <c r="E15" s="107"/>
      <c r="F15" s="425"/>
      <c r="G15" s="426"/>
      <c r="H15" s="434" t="s">
        <v>29</v>
      </c>
      <c r="I15" s="482" t="s">
        <v>9</v>
      </c>
      <c r="J15" s="429" t="s">
        <v>25</v>
      </c>
      <c r="K15" s="429"/>
      <c r="L15" s="429"/>
      <c r="M15" s="485" t="s">
        <v>9</v>
      </c>
      <c r="N15" s="429" t="s">
        <v>34</v>
      </c>
      <c r="O15" s="429"/>
      <c r="P15" s="429"/>
      <c r="Q15" s="153"/>
      <c r="R15" s="153"/>
      <c r="S15" s="153"/>
      <c r="T15" s="153"/>
      <c r="U15" s="153"/>
      <c r="V15" s="153"/>
      <c r="W15" s="153"/>
      <c r="X15" s="154"/>
      <c r="Y15" s="120"/>
      <c r="Z15" s="117"/>
      <c r="AA15" s="117"/>
      <c r="AB15" s="118"/>
      <c r="AC15" s="419"/>
      <c r="AD15" s="447"/>
      <c r="AE15" s="447"/>
      <c r="AF15" s="420"/>
    </row>
    <row r="16" spans="1:32" ht="18.75" customHeight="1" x14ac:dyDescent="0.15">
      <c r="A16" s="123"/>
      <c r="B16" s="124"/>
      <c r="C16" s="125"/>
      <c r="D16" s="126"/>
      <c r="E16" s="127"/>
      <c r="F16" s="427"/>
      <c r="G16" s="428"/>
      <c r="H16" s="481"/>
      <c r="I16" s="483"/>
      <c r="J16" s="484"/>
      <c r="K16" s="484"/>
      <c r="L16" s="484"/>
      <c r="M16" s="486"/>
      <c r="N16" s="484"/>
      <c r="O16" s="484"/>
      <c r="P16" s="484"/>
      <c r="Q16" s="156"/>
      <c r="R16" s="156"/>
      <c r="S16" s="156"/>
      <c r="T16" s="156"/>
      <c r="U16" s="156"/>
      <c r="V16" s="156"/>
      <c r="W16" s="156"/>
      <c r="X16" s="157"/>
      <c r="Y16" s="130"/>
      <c r="Z16" s="131"/>
      <c r="AA16" s="131"/>
      <c r="AB16" s="132"/>
      <c r="AC16" s="421"/>
      <c r="AD16" s="470"/>
      <c r="AE16" s="470"/>
      <c r="AF16" s="422"/>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31">
    <mergeCell ref="H15:H16"/>
    <mergeCell ref="I15:I16"/>
    <mergeCell ref="J15:L16"/>
    <mergeCell ref="M15:M16"/>
    <mergeCell ref="N15:P16"/>
    <mergeCell ref="H13:H14"/>
    <mergeCell ref="I13:I14"/>
    <mergeCell ref="J13:L14"/>
    <mergeCell ref="M13:M14"/>
    <mergeCell ref="N13:P14"/>
    <mergeCell ref="J10:L11"/>
    <mergeCell ref="M10:M11"/>
    <mergeCell ref="N10:P11"/>
    <mergeCell ref="AC10:AF11"/>
    <mergeCell ref="AC12:AF16"/>
    <mergeCell ref="F10:G11"/>
    <mergeCell ref="F12:G16"/>
    <mergeCell ref="A3:AF3"/>
    <mergeCell ref="S5:V5"/>
    <mergeCell ref="A7:C7"/>
    <mergeCell ref="D7:E7"/>
    <mergeCell ref="F7:G7"/>
    <mergeCell ref="H7:X7"/>
    <mergeCell ref="Y7:AB7"/>
    <mergeCell ref="AC7:AF7"/>
    <mergeCell ref="A8:C9"/>
    <mergeCell ref="H8:H9"/>
    <mergeCell ref="Y8:AB9"/>
    <mergeCell ref="AC8:AF9"/>
    <mergeCell ref="H10:H11"/>
    <mergeCell ref="I10:I11"/>
  </mergeCells>
  <phoneticPr fontId="2"/>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5"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F431"/>
  <sheetViews>
    <sheetView view="pageBreakPreview" zoomScale="85" zoomScaleNormal="100" zoomScaleSheetLayoutView="85" workbookViewId="0">
      <selection activeCell="B29" sqref="B2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76"/>
      <c r="B1" s="179" t="s">
        <v>81</v>
      </c>
      <c r="C1" s="176"/>
      <c r="D1" s="176"/>
      <c r="E1" s="176"/>
      <c r="F1" s="176"/>
      <c r="G1" s="176"/>
      <c r="H1" s="176"/>
      <c r="I1" s="176"/>
      <c r="J1" s="176"/>
      <c r="K1" s="176"/>
      <c r="L1" s="97"/>
      <c r="M1" s="97"/>
      <c r="N1" s="97"/>
      <c r="O1" s="97"/>
      <c r="P1" s="97"/>
      <c r="Q1" s="97"/>
      <c r="R1" s="97"/>
      <c r="S1" s="97"/>
      <c r="T1" s="97"/>
      <c r="U1" s="97"/>
      <c r="V1" s="97"/>
      <c r="W1" s="97"/>
      <c r="X1" s="97"/>
      <c r="Y1" s="97"/>
      <c r="Z1" s="97"/>
      <c r="AA1" s="97"/>
      <c r="AB1" s="97"/>
      <c r="AC1" s="97"/>
      <c r="AD1" s="97"/>
      <c r="AE1" s="97"/>
      <c r="AF1" s="97"/>
    </row>
    <row r="2" spans="1:32" ht="20.25" customHeight="1" x14ac:dyDescent="0.15">
      <c r="A2" s="164"/>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1" customHeight="1" x14ac:dyDescent="0.15">
      <c r="A3" s="172"/>
      <c r="B3" s="415" t="s">
        <v>82</v>
      </c>
      <c r="C3" s="415"/>
      <c r="D3" s="415"/>
      <c r="E3" s="415"/>
      <c r="F3" s="415"/>
      <c r="G3" s="415"/>
      <c r="H3" s="415"/>
      <c r="I3" s="415"/>
      <c r="J3" s="415"/>
      <c r="K3" s="415"/>
      <c r="L3" s="415"/>
      <c r="M3" s="415"/>
      <c r="N3" s="415"/>
      <c r="O3" s="97"/>
      <c r="P3" s="97"/>
      <c r="Q3" s="97"/>
      <c r="R3" s="97"/>
      <c r="S3" s="97"/>
      <c r="T3" s="97"/>
      <c r="U3" s="97"/>
      <c r="V3" s="97"/>
      <c r="W3" s="97"/>
      <c r="X3" s="97"/>
      <c r="Y3" s="97"/>
      <c r="Z3" s="97"/>
      <c r="AA3" s="97"/>
      <c r="AB3" s="97"/>
      <c r="AC3" s="97"/>
      <c r="AD3" s="97"/>
      <c r="AE3" s="97"/>
      <c r="AF3" s="97"/>
    </row>
    <row r="4" spans="1:32" ht="20.25" customHeight="1" x14ac:dyDescent="0.15">
      <c r="A4" s="172"/>
      <c r="B4" s="105" t="s">
        <v>44</v>
      </c>
      <c r="C4" s="173"/>
      <c r="D4" s="173"/>
      <c r="E4" s="173"/>
      <c r="F4" s="173"/>
      <c r="G4" s="173"/>
      <c r="H4" s="173"/>
      <c r="I4" s="173"/>
      <c r="J4" s="173"/>
      <c r="K4" s="173"/>
      <c r="L4" s="97"/>
      <c r="M4" s="97"/>
      <c r="N4" s="97"/>
      <c r="O4" s="97"/>
      <c r="P4" s="97"/>
      <c r="Q4" s="97"/>
      <c r="R4" s="97"/>
      <c r="S4" s="97"/>
      <c r="T4" s="97"/>
      <c r="U4" s="97"/>
      <c r="V4" s="97"/>
      <c r="W4" s="97"/>
      <c r="X4" s="97"/>
      <c r="Y4" s="97"/>
      <c r="Z4" s="97"/>
      <c r="AA4" s="97"/>
      <c r="AB4" s="97"/>
      <c r="AC4" s="97"/>
      <c r="AD4" s="97"/>
      <c r="AE4" s="97"/>
      <c r="AF4" s="97"/>
    </row>
    <row r="5" spans="1:32" ht="20.25" customHeight="1" x14ac:dyDescent="0.15">
      <c r="A5" s="172"/>
      <c r="B5" s="105" t="s">
        <v>230</v>
      </c>
      <c r="C5" s="173"/>
      <c r="D5" s="173"/>
      <c r="E5" s="173"/>
      <c r="F5" s="173"/>
      <c r="G5" s="173"/>
      <c r="H5" s="173"/>
      <c r="I5" s="173"/>
      <c r="J5" s="173"/>
      <c r="K5" s="173"/>
      <c r="L5" s="97"/>
      <c r="M5" s="97"/>
      <c r="N5" s="97"/>
      <c r="O5" s="97"/>
      <c r="P5" s="97"/>
      <c r="Q5" s="97"/>
      <c r="R5" s="97"/>
      <c r="S5" s="97"/>
      <c r="T5" s="97"/>
      <c r="U5" s="97"/>
      <c r="V5" s="97"/>
      <c r="W5" s="97"/>
      <c r="X5" s="97"/>
      <c r="Y5" s="97"/>
      <c r="Z5" s="97"/>
      <c r="AA5" s="97"/>
      <c r="AB5" s="97"/>
      <c r="AC5" s="97"/>
      <c r="AD5" s="97"/>
      <c r="AE5" s="97"/>
      <c r="AF5" s="97"/>
    </row>
    <row r="6" spans="1:32" ht="20.25" customHeight="1" x14ac:dyDescent="0.15">
      <c r="A6" s="172"/>
      <c r="B6" s="105" t="s">
        <v>260</v>
      </c>
      <c r="C6" s="173"/>
      <c r="D6" s="173"/>
      <c r="E6" s="173"/>
      <c r="F6" s="173"/>
      <c r="G6" s="173"/>
      <c r="H6" s="173"/>
      <c r="I6" s="173"/>
      <c r="J6" s="173"/>
      <c r="K6" s="173"/>
      <c r="L6" s="97"/>
      <c r="M6" s="97"/>
      <c r="N6" s="97"/>
      <c r="O6" s="97"/>
      <c r="P6" s="97"/>
      <c r="Q6" s="97"/>
      <c r="R6" s="97"/>
      <c r="S6" s="97"/>
      <c r="T6" s="97"/>
      <c r="U6" s="97"/>
      <c r="V6" s="97"/>
      <c r="W6" s="97"/>
      <c r="X6" s="97"/>
      <c r="Y6" s="97"/>
      <c r="Z6" s="97"/>
      <c r="AA6" s="97"/>
      <c r="AB6" s="97"/>
      <c r="AC6" s="97"/>
      <c r="AD6" s="97"/>
      <c r="AE6" s="97"/>
      <c r="AF6" s="97"/>
    </row>
    <row r="7" spans="1:32" ht="21" customHeight="1" x14ac:dyDescent="0.15">
      <c r="A7" s="172"/>
      <c r="B7" s="487" t="s">
        <v>250</v>
      </c>
      <c r="C7" s="487"/>
      <c r="D7" s="487"/>
      <c r="E7" s="487"/>
      <c r="F7" s="487"/>
      <c r="G7" s="487"/>
      <c r="H7" s="487"/>
      <c r="I7" s="487"/>
      <c r="J7" s="487"/>
      <c r="K7" s="487"/>
      <c r="L7" s="487"/>
      <c r="M7" s="487"/>
      <c r="N7" s="487"/>
      <c r="O7" s="97"/>
      <c r="P7" s="97"/>
      <c r="Q7" s="97"/>
      <c r="R7" s="97"/>
      <c r="S7" s="97"/>
      <c r="T7" s="97"/>
      <c r="U7" s="97"/>
      <c r="V7" s="97"/>
      <c r="W7" s="97"/>
      <c r="X7" s="97"/>
      <c r="Y7" s="97"/>
      <c r="Z7" s="97"/>
      <c r="AA7" s="97"/>
      <c r="AB7" s="97"/>
      <c r="AC7" s="97"/>
      <c r="AD7" s="97"/>
      <c r="AE7" s="97"/>
      <c r="AF7" s="97"/>
    </row>
    <row r="8" spans="1:32" ht="20.25" customHeight="1" x14ac:dyDescent="0.15">
      <c r="A8" s="172"/>
      <c r="B8" s="105" t="s">
        <v>251</v>
      </c>
      <c r="C8" s="173"/>
      <c r="D8" s="173"/>
      <c r="E8" s="173"/>
      <c r="F8" s="173"/>
      <c r="G8" s="173"/>
      <c r="H8" s="173"/>
      <c r="I8" s="173"/>
      <c r="J8" s="173"/>
      <c r="K8" s="173"/>
      <c r="L8" s="97"/>
      <c r="M8" s="97"/>
      <c r="N8" s="97"/>
      <c r="O8" s="97"/>
      <c r="P8" s="97"/>
      <c r="Q8" s="97"/>
      <c r="R8" s="97"/>
      <c r="S8" s="97"/>
      <c r="T8" s="97"/>
      <c r="U8" s="97"/>
      <c r="V8" s="97"/>
      <c r="W8" s="97"/>
      <c r="X8" s="97"/>
      <c r="Y8" s="97"/>
      <c r="Z8" s="97"/>
      <c r="AA8" s="97"/>
      <c r="AB8" s="97"/>
      <c r="AC8" s="97"/>
      <c r="AD8" s="97"/>
      <c r="AE8" s="97"/>
      <c r="AF8" s="97"/>
    </row>
    <row r="9" spans="1:32" ht="20.25" customHeight="1" x14ac:dyDescent="0.15">
      <c r="A9" s="172"/>
      <c r="B9" s="105" t="s">
        <v>83</v>
      </c>
      <c r="C9" s="173"/>
      <c r="D9" s="173"/>
      <c r="E9" s="173"/>
      <c r="F9" s="173"/>
      <c r="G9" s="173"/>
      <c r="H9" s="173"/>
      <c r="I9" s="173"/>
      <c r="J9" s="173"/>
      <c r="K9" s="173"/>
      <c r="L9" s="97"/>
      <c r="M9" s="97"/>
      <c r="N9" s="97"/>
      <c r="O9" s="97"/>
      <c r="P9" s="97"/>
      <c r="Q9" s="97"/>
      <c r="R9" s="97"/>
      <c r="S9" s="97"/>
      <c r="T9" s="97"/>
      <c r="U9" s="97"/>
      <c r="V9" s="97"/>
      <c r="W9" s="97"/>
      <c r="X9" s="97"/>
      <c r="Y9" s="97"/>
      <c r="Z9" s="97"/>
      <c r="AA9" s="97"/>
      <c r="AB9" s="97"/>
      <c r="AC9" s="97"/>
      <c r="AD9" s="97"/>
      <c r="AE9" s="97"/>
      <c r="AF9" s="97"/>
    </row>
    <row r="10" spans="1:32" ht="20.25" customHeight="1" x14ac:dyDescent="0.15">
      <c r="A10" s="202"/>
      <c r="B10" s="105" t="s">
        <v>84</v>
      </c>
      <c r="C10" s="202"/>
      <c r="D10" s="202"/>
      <c r="E10" s="202"/>
      <c r="F10" s="202"/>
      <c r="G10" s="202"/>
      <c r="H10" s="202"/>
      <c r="I10" s="202"/>
      <c r="J10" s="202"/>
      <c r="K10" s="202"/>
      <c r="L10" s="97"/>
      <c r="M10" s="97"/>
      <c r="N10" s="97"/>
      <c r="O10" s="97"/>
      <c r="P10" s="97"/>
      <c r="Q10" s="97"/>
      <c r="R10" s="97"/>
      <c r="S10" s="97"/>
      <c r="T10" s="97"/>
      <c r="U10" s="97"/>
      <c r="V10" s="97"/>
      <c r="W10" s="97"/>
      <c r="X10" s="97"/>
      <c r="Y10" s="97"/>
      <c r="Z10" s="97"/>
      <c r="AA10" s="97"/>
      <c r="AB10" s="97"/>
      <c r="AC10" s="97"/>
      <c r="AD10" s="97"/>
      <c r="AE10" s="97"/>
      <c r="AF10" s="97"/>
    </row>
    <row r="11" spans="1:32" ht="59.25" customHeight="1" x14ac:dyDescent="0.15">
      <c r="A11" s="202"/>
      <c r="B11" s="460" t="s">
        <v>261</v>
      </c>
      <c r="C11" s="415"/>
      <c r="D11" s="415"/>
      <c r="E11" s="415"/>
      <c r="F11" s="415"/>
      <c r="G11" s="415"/>
      <c r="H11" s="415"/>
      <c r="I11" s="415"/>
      <c r="J11" s="202"/>
      <c r="K11" s="202"/>
      <c r="L11" s="97"/>
      <c r="M11" s="97"/>
      <c r="N11" s="97"/>
      <c r="O11" s="97"/>
      <c r="P11" s="97"/>
      <c r="Q11" s="97"/>
      <c r="R11" s="97"/>
      <c r="S11" s="97"/>
      <c r="T11" s="97"/>
      <c r="U11" s="97"/>
      <c r="V11" s="97"/>
      <c r="W11" s="97"/>
      <c r="X11" s="97"/>
      <c r="Y11" s="97"/>
      <c r="Z11" s="97"/>
      <c r="AA11" s="97"/>
      <c r="AB11" s="97"/>
      <c r="AC11" s="97"/>
      <c r="AD11" s="97"/>
      <c r="AE11" s="97"/>
      <c r="AF11" s="97"/>
    </row>
    <row r="12" spans="1:32" ht="20.25" customHeight="1" x14ac:dyDescent="0.15">
      <c r="A12" s="202"/>
      <c r="B12" s="105" t="s">
        <v>252</v>
      </c>
      <c r="C12" s="202"/>
      <c r="D12" s="202"/>
      <c r="E12" s="202"/>
      <c r="F12" s="202"/>
      <c r="G12" s="202"/>
      <c r="H12" s="202"/>
      <c r="I12" s="202"/>
      <c r="J12" s="202"/>
      <c r="K12" s="202"/>
      <c r="L12" s="97"/>
      <c r="M12" s="97"/>
      <c r="N12" s="97"/>
      <c r="O12" s="97"/>
      <c r="P12" s="97"/>
      <c r="Q12" s="97"/>
      <c r="R12" s="97"/>
      <c r="S12" s="97"/>
      <c r="T12" s="97"/>
      <c r="U12" s="97"/>
      <c r="V12" s="97"/>
      <c r="W12" s="97"/>
      <c r="X12" s="97"/>
      <c r="Y12" s="97"/>
      <c r="Z12" s="97"/>
      <c r="AA12" s="97"/>
      <c r="AB12" s="97"/>
      <c r="AC12" s="97"/>
      <c r="AD12" s="97"/>
      <c r="AE12" s="97"/>
      <c r="AF12" s="97"/>
    </row>
    <row r="13" spans="1:32" ht="20.25" customHeight="1" x14ac:dyDescent="0.15">
      <c r="A13" s="202"/>
      <c r="B13" s="105" t="s">
        <v>253</v>
      </c>
      <c r="C13" s="202"/>
      <c r="D13" s="202"/>
      <c r="E13" s="202"/>
      <c r="F13" s="202"/>
      <c r="G13" s="202"/>
      <c r="H13" s="202"/>
      <c r="I13" s="202"/>
      <c r="J13" s="202"/>
      <c r="K13" s="202"/>
      <c r="L13" s="97"/>
      <c r="M13" s="97"/>
      <c r="N13" s="97"/>
      <c r="O13" s="97"/>
      <c r="P13" s="97"/>
      <c r="Q13" s="97"/>
      <c r="R13" s="97"/>
      <c r="S13" s="97"/>
      <c r="T13" s="97"/>
      <c r="U13" s="97"/>
      <c r="V13" s="97"/>
      <c r="W13" s="97"/>
      <c r="X13" s="97"/>
      <c r="Y13" s="97"/>
      <c r="Z13" s="97"/>
      <c r="AA13" s="97"/>
      <c r="AB13" s="97"/>
      <c r="AC13" s="97"/>
      <c r="AD13" s="97"/>
      <c r="AE13" s="97"/>
      <c r="AF13" s="97"/>
    </row>
    <row r="14" spans="1:32" ht="20.25" customHeight="1" x14ac:dyDescent="0.15">
      <c r="A14" s="202"/>
      <c r="B14" s="105" t="s">
        <v>85</v>
      </c>
      <c r="C14" s="202"/>
      <c r="D14" s="202"/>
      <c r="E14" s="202"/>
      <c r="F14" s="202"/>
      <c r="G14" s="202"/>
      <c r="H14" s="202"/>
      <c r="I14" s="202"/>
      <c r="J14" s="202"/>
      <c r="K14" s="202"/>
      <c r="L14" s="97"/>
      <c r="M14" s="97"/>
      <c r="N14" s="97"/>
      <c r="O14" s="97"/>
      <c r="P14" s="97"/>
      <c r="Q14" s="97"/>
      <c r="R14" s="97"/>
      <c r="S14" s="97"/>
      <c r="T14" s="97"/>
      <c r="U14" s="97"/>
      <c r="V14" s="97"/>
      <c r="W14" s="97"/>
      <c r="X14" s="97"/>
      <c r="Y14" s="97"/>
      <c r="Z14" s="97"/>
      <c r="AA14" s="97"/>
      <c r="AB14" s="97"/>
      <c r="AC14" s="97"/>
      <c r="AD14" s="97"/>
      <c r="AE14" s="97"/>
      <c r="AF14" s="97"/>
    </row>
    <row r="15" spans="1:32" ht="20.25" customHeight="1" x14ac:dyDescent="0.15">
      <c r="A15" s="202"/>
      <c r="B15" s="105" t="s">
        <v>49</v>
      </c>
      <c r="C15" s="202"/>
      <c r="D15" s="202"/>
      <c r="E15" s="202"/>
      <c r="F15" s="202"/>
      <c r="G15" s="202"/>
      <c r="H15" s="202"/>
      <c r="I15" s="202"/>
      <c r="J15" s="202"/>
      <c r="K15" s="202"/>
      <c r="L15" s="97"/>
      <c r="M15" s="97"/>
      <c r="N15" s="97"/>
      <c r="O15" s="97"/>
      <c r="P15" s="97"/>
      <c r="Q15" s="97"/>
      <c r="R15" s="97"/>
      <c r="S15" s="97"/>
      <c r="T15" s="97"/>
      <c r="U15" s="97"/>
      <c r="V15" s="97"/>
      <c r="W15" s="97"/>
      <c r="X15" s="97"/>
      <c r="Y15" s="97"/>
      <c r="Z15" s="97"/>
      <c r="AA15" s="97"/>
      <c r="AB15" s="97"/>
      <c r="AC15" s="97"/>
      <c r="AD15" s="97"/>
      <c r="AE15" s="97"/>
      <c r="AF15" s="97"/>
    </row>
    <row r="16" spans="1:32" ht="20.25" customHeight="1" x14ac:dyDescent="0.15">
      <c r="A16" s="202"/>
      <c r="B16" s="105" t="s">
        <v>86</v>
      </c>
      <c r="C16" s="202"/>
      <c r="D16" s="202"/>
      <c r="E16" s="202"/>
      <c r="F16" s="202"/>
      <c r="G16" s="202"/>
      <c r="H16" s="202"/>
      <c r="I16" s="202"/>
      <c r="J16" s="202"/>
      <c r="K16" s="202"/>
      <c r="L16" s="97"/>
      <c r="M16" s="97"/>
      <c r="N16" s="97"/>
      <c r="O16" s="97"/>
      <c r="P16" s="97"/>
      <c r="Q16" s="97"/>
      <c r="R16" s="97"/>
      <c r="S16" s="97"/>
      <c r="T16" s="97"/>
      <c r="U16" s="97"/>
      <c r="V16" s="97"/>
      <c r="W16" s="97"/>
      <c r="X16" s="97"/>
      <c r="Y16" s="97"/>
      <c r="Z16" s="97"/>
      <c r="AA16" s="97"/>
      <c r="AB16" s="97"/>
      <c r="AC16" s="97"/>
      <c r="AD16" s="97"/>
      <c r="AE16" s="97"/>
      <c r="AF16" s="97"/>
    </row>
    <row r="17" spans="1:32" ht="20.25" customHeight="1" x14ac:dyDescent="0.15">
      <c r="A17" s="202"/>
      <c r="B17" s="105" t="s">
        <v>87</v>
      </c>
      <c r="C17" s="202"/>
      <c r="D17" s="202"/>
      <c r="E17" s="202"/>
      <c r="F17" s="202"/>
      <c r="G17" s="202"/>
      <c r="H17" s="202"/>
      <c r="I17" s="202"/>
      <c r="J17" s="202"/>
      <c r="K17" s="202"/>
      <c r="L17" s="97"/>
      <c r="M17" s="97"/>
      <c r="N17" s="97"/>
      <c r="O17" s="97"/>
      <c r="P17" s="97"/>
      <c r="Q17" s="97"/>
      <c r="R17" s="97"/>
      <c r="S17" s="97"/>
      <c r="T17" s="97"/>
      <c r="U17" s="97"/>
      <c r="V17" s="97"/>
      <c r="W17" s="97"/>
      <c r="X17" s="97"/>
      <c r="Y17" s="97"/>
      <c r="Z17" s="97"/>
      <c r="AA17" s="97"/>
      <c r="AB17" s="97"/>
      <c r="AC17" s="97"/>
      <c r="AD17" s="97"/>
      <c r="AE17" s="97"/>
      <c r="AF17" s="97"/>
    </row>
    <row r="18" spans="1:32" ht="20.25" customHeight="1" x14ac:dyDescent="0.15">
      <c r="A18" s="202"/>
      <c r="B18" s="105" t="s">
        <v>254</v>
      </c>
      <c r="C18" s="202"/>
      <c r="D18" s="202"/>
      <c r="E18" s="202"/>
      <c r="F18" s="202"/>
      <c r="G18" s="202"/>
      <c r="H18" s="202"/>
      <c r="I18" s="202"/>
      <c r="J18" s="202"/>
      <c r="K18" s="202"/>
      <c r="L18" s="97"/>
      <c r="M18" s="97"/>
      <c r="N18" s="97"/>
      <c r="O18" s="97"/>
      <c r="P18" s="97"/>
      <c r="Q18" s="97"/>
      <c r="R18" s="97"/>
      <c r="S18" s="97"/>
      <c r="T18" s="97"/>
      <c r="U18" s="97"/>
      <c r="V18" s="97"/>
      <c r="W18" s="97"/>
      <c r="X18" s="97"/>
      <c r="Y18" s="97"/>
      <c r="Z18" s="97"/>
      <c r="AA18" s="97"/>
      <c r="AB18" s="97"/>
      <c r="AC18" s="97"/>
      <c r="AD18" s="97"/>
      <c r="AE18" s="97"/>
      <c r="AF18" s="97"/>
    </row>
    <row r="19" spans="1:32" ht="20.25" customHeight="1" x14ac:dyDescent="0.15">
      <c r="A19" s="202"/>
      <c r="B19" s="105" t="s">
        <v>255</v>
      </c>
      <c r="C19" s="202"/>
      <c r="D19" s="202"/>
      <c r="E19" s="202"/>
      <c r="F19" s="202"/>
      <c r="G19" s="202"/>
      <c r="H19" s="202"/>
      <c r="I19" s="202"/>
      <c r="J19" s="202"/>
      <c r="K19" s="202"/>
      <c r="L19" s="97"/>
      <c r="M19" s="97"/>
      <c r="N19" s="97"/>
      <c r="O19" s="97"/>
      <c r="P19" s="97"/>
      <c r="Q19" s="97"/>
      <c r="R19" s="97"/>
      <c r="S19" s="97"/>
      <c r="T19" s="97"/>
      <c r="U19" s="97"/>
      <c r="V19" s="97"/>
      <c r="W19" s="97"/>
      <c r="X19" s="97"/>
      <c r="Y19" s="97"/>
      <c r="Z19" s="97"/>
      <c r="AA19" s="97"/>
      <c r="AB19" s="97"/>
      <c r="AC19" s="97"/>
      <c r="AD19" s="97"/>
      <c r="AE19" s="97"/>
      <c r="AF19" s="97"/>
    </row>
    <row r="20" spans="1:32" s="87" customFormat="1" ht="20.25" customHeight="1" x14ac:dyDescent="0.15">
      <c r="A20" s="137"/>
      <c r="B20" s="105" t="s">
        <v>88</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row>
    <row r="21" spans="1:32" ht="20.25" customHeight="1" x14ac:dyDescent="0.15">
      <c r="A21" s="97"/>
      <c r="B21" s="105" t="s">
        <v>89</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row>
    <row r="22" spans="1:32" ht="20.25" customHeight="1" x14ac:dyDescent="0.15">
      <c r="A22" s="97"/>
      <c r="B22" s="105" t="s">
        <v>90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1:32" ht="20.25" customHeight="1" x14ac:dyDescent="0.15">
      <c r="A23" s="97"/>
      <c r="B23" s="105" t="s">
        <v>256</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20.25" customHeight="1" x14ac:dyDescent="0.15">
      <c r="A24" s="97"/>
      <c r="B24" s="105" t="s">
        <v>56</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s="86" customFormat="1" ht="20.25" customHeight="1" x14ac:dyDescent="0.15">
      <c r="A25" s="117"/>
      <c r="B25" s="105" t="s">
        <v>57</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row>
    <row r="26" spans="1:32" s="86" customFormat="1" ht="20.25" customHeight="1" x14ac:dyDescent="0.15">
      <c r="A26" s="117"/>
      <c r="B26" s="105" t="s">
        <v>58</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s="86" customFormat="1" ht="20.25" customHeight="1" x14ac:dyDescent="0.15">
      <c r="A27" s="117"/>
      <c r="B27" s="105"/>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row>
    <row r="28" spans="1:32" s="86" customFormat="1" ht="20.25" customHeight="1" x14ac:dyDescent="0.15">
      <c r="A28" s="117"/>
      <c r="B28" s="105" t="s">
        <v>59</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row>
    <row r="29" spans="1:32" s="86" customFormat="1" ht="20.25" customHeight="1" x14ac:dyDescent="0.15">
      <c r="A29" s="117"/>
      <c r="B29" s="105" t="s">
        <v>60</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row>
    <row r="30" spans="1:32" s="86" customFormat="1" ht="20.25" customHeight="1" x14ac:dyDescent="0.15">
      <c r="A30" s="117"/>
      <c r="B30" s="105" t="s">
        <v>61</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row>
    <row r="31" spans="1:32" s="86" customFormat="1" ht="20.25" customHeight="1" x14ac:dyDescent="0.15">
      <c r="A31" s="117"/>
      <c r="B31" s="105" t="s">
        <v>62</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2" s="86" customFormat="1" ht="20.25" customHeight="1" x14ac:dyDescent="0.15">
      <c r="A32" s="117"/>
      <c r="B32" s="105" t="s">
        <v>63</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1:32" s="86" customFormat="1" ht="20.25" customHeight="1" x14ac:dyDescent="0.15">
      <c r="A33" s="117"/>
      <c r="B33" s="105" t="s">
        <v>64</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1:32" s="86" customFormat="1" ht="20.25" customHeight="1" x14ac:dyDescent="0.1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1:32" s="86" customFormat="1" ht="20.25" customHeight="1" x14ac:dyDescent="0.15">
      <c r="A35" s="117"/>
      <c r="B35" s="105" t="s">
        <v>91</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s="86" customFormat="1" ht="20.25" customHeight="1" x14ac:dyDescent="0.15">
      <c r="A36" s="117"/>
      <c r="B36" s="105" t="s">
        <v>257</v>
      </c>
      <c r="C36" s="106"/>
      <c r="D36" s="106"/>
      <c r="E36" s="106"/>
      <c r="F36" s="106"/>
      <c r="G36" s="106"/>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s="86" customFormat="1" ht="20.25" customHeight="1" x14ac:dyDescent="0.15">
      <c r="A37" s="117"/>
      <c r="B37" s="105" t="s">
        <v>258</v>
      </c>
      <c r="C37" s="106"/>
      <c r="D37" s="106"/>
      <c r="E37" s="106"/>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s="98" customFormat="1" ht="20.25" customHeight="1" x14ac:dyDescent="0.15">
      <c r="A38" s="117"/>
      <c r="B38" s="460" t="s">
        <v>259</v>
      </c>
      <c r="C38" s="460"/>
      <c r="D38" s="460"/>
      <c r="E38" s="460"/>
      <c r="F38" s="460"/>
      <c r="G38" s="460"/>
      <c r="H38" s="460"/>
      <c r="I38" s="460"/>
      <c r="J38" s="460"/>
      <c r="K38" s="460"/>
      <c r="L38" s="460"/>
      <c r="M38" s="460"/>
      <c r="N38" s="460"/>
      <c r="O38" s="460"/>
      <c r="P38" s="460"/>
      <c r="Q38" s="460"/>
      <c r="R38" s="117"/>
      <c r="S38" s="178"/>
      <c r="T38" s="117"/>
      <c r="U38" s="117"/>
      <c r="V38" s="117"/>
      <c r="W38" s="117"/>
      <c r="X38" s="117"/>
      <c r="Y38" s="117"/>
      <c r="Z38" s="117"/>
      <c r="AA38" s="117"/>
      <c r="AB38" s="117"/>
      <c r="AC38" s="117"/>
      <c r="AD38" s="117"/>
      <c r="AE38" s="117"/>
      <c r="AF38" s="117"/>
    </row>
    <row r="39" spans="1:32" s="86" customFormat="1" ht="20.25" customHeight="1" x14ac:dyDescent="0.15">
      <c r="A39" s="117"/>
      <c r="B39" s="105" t="s">
        <v>92</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1:32" s="86" customFormat="1" ht="20.25" customHeight="1" x14ac:dyDescent="0.15">
      <c r="A40" s="117"/>
      <c r="B40" s="105" t="s">
        <v>93</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1:32" s="86" customFormat="1" ht="20.25" customHeight="1" x14ac:dyDescent="0.15">
      <c r="A41" s="117"/>
      <c r="B41" s="105" t="s">
        <v>226</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15">
      <c r="A42" s="202"/>
      <c r="B42" s="105" t="s">
        <v>227</v>
      </c>
      <c r="C42" s="202"/>
      <c r="D42" s="202"/>
      <c r="E42" s="202"/>
      <c r="F42" s="202"/>
      <c r="G42" s="202"/>
      <c r="H42" s="202"/>
      <c r="I42" s="202"/>
      <c r="J42" s="202"/>
      <c r="K42" s="202"/>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15">
      <c r="A43" s="164"/>
      <c r="B43" s="105" t="s">
        <v>228</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s="87" customFormat="1" ht="20.25" customHeight="1" x14ac:dyDescent="0.15">
      <c r="A44" s="137"/>
      <c r="B44" s="97"/>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1:32" ht="20.25" customHeight="1" x14ac:dyDescent="0.15">
      <c r="A45" s="164"/>
      <c r="B45" s="179" t="s">
        <v>94</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15">
      <c r="A46" s="172"/>
      <c r="B46" s="97"/>
      <c r="C46" s="173"/>
      <c r="D46" s="173"/>
      <c r="E46" s="173"/>
      <c r="F46" s="173"/>
      <c r="G46" s="173"/>
      <c r="H46" s="173"/>
      <c r="I46" s="173"/>
      <c r="J46" s="173"/>
      <c r="K46" s="173"/>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15">
      <c r="A47" s="164"/>
      <c r="B47" s="105" t="s">
        <v>71</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15">
      <c r="A48" s="202"/>
      <c r="B48" s="105"/>
      <c r="C48" s="202"/>
      <c r="D48" s="202"/>
      <c r="E48" s="202"/>
      <c r="F48" s="202"/>
      <c r="G48" s="202"/>
      <c r="H48" s="202"/>
      <c r="I48" s="202"/>
      <c r="J48" s="202"/>
      <c r="K48" s="202"/>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15">
      <c r="A49" s="202"/>
      <c r="B49" s="105"/>
      <c r="C49" s="202"/>
      <c r="D49" s="202"/>
      <c r="E49" s="202"/>
      <c r="F49" s="202"/>
      <c r="G49" s="202"/>
      <c r="H49" s="202"/>
      <c r="I49" s="202"/>
      <c r="J49" s="202"/>
      <c r="K49" s="202"/>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15">
      <c r="A50" s="202"/>
      <c r="B50" s="105"/>
      <c r="C50" s="202"/>
      <c r="D50" s="202"/>
      <c r="E50" s="202"/>
      <c r="F50" s="202"/>
      <c r="G50" s="202"/>
      <c r="H50" s="202"/>
      <c r="I50" s="202"/>
      <c r="J50" s="202"/>
      <c r="K50" s="202"/>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15">
      <c r="A51" s="202"/>
      <c r="B51" s="105"/>
      <c r="C51" s="202"/>
      <c r="D51" s="202"/>
      <c r="E51" s="202"/>
      <c r="F51" s="202"/>
      <c r="G51" s="202"/>
      <c r="H51" s="202"/>
      <c r="I51" s="202"/>
      <c r="J51" s="202"/>
      <c r="K51" s="202"/>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15">
      <c r="A52" s="202"/>
      <c r="B52" s="105"/>
      <c r="C52" s="202"/>
      <c r="D52" s="202"/>
      <c r="E52" s="202"/>
      <c r="F52" s="202"/>
      <c r="G52" s="202"/>
      <c r="H52" s="202"/>
      <c r="I52" s="202"/>
      <c r="J52" s="202"/>
      <c r="K52" s="202"/>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15">
      <c r="A53" s="202"/>
      <c r="B53" s="105"/>
      <c r="C53" s="202"/>
      <c r="D53" s="202"/>
      <c r="E53" s="202"/>
      <c r="F53" s="105"/>
      <c r="G53" s="105"/>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15">
      <c r="A54" s="202"/>
      <c r="B54" s="105"/>
      <c r="C54" s="202"/>
      <c r="D54" s="202"/>
      <c r="E54" s="202"/>
      <c r="F54" s="105"/>
      <c r="G54" s="105"/>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15">
      <c r="A55" s="202"/>
      <c r="B55" s="105"/>
      <c r="C55" s="202"/>
      <c r="D55" s="202"/>
      <c r="E55" s="202"/>
      <c r="F55" s="105"/>
      <c r="G55" s="105"/>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1.75" customHeight="1" x14ac:dyDescent="0.15">
      <c r="A56" s="202"/>
      <c r="B56" s="105"/>
      <c r="C56" s="202"/>
      <c r="D56" s="202"/>
      <c r="E56" s="202"/>
      <c r="F56" s="202"/>
      <c r="G56" s="202"/>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s="85" customFormat="1" ht="19.5" customHeight="1" x14ac:dyDescent="0.15">
      <c r="A57" s="155"/>
      <c r="B57" s="105"/>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row>
    <row r="58" spans="1:32" ht="20.25" customHeight="1" x14ac:dyDescent="0.15">
      <c r="A58" s="97"/>
      <c r="B58" s="105"/>
      <c r="C58" s="202"/>
      <c r="D58" s="202"/>
      <c r="E58" s="202"/>
      <c r="F58" s="202"/>
      <c r="G58" s="202"/>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19.5" customHeight="1" x14ac:dyDescent="0.15">
      <c r="A59" s="97"/>
      <c r="B59" s="105"/>
      <c r="C59" s="202"/>
      <c r="D59" s="202"/>
      <c r="E59" s="202"/>
      <c r="F59" s="202"/>
      <c r="G59" s="202"/>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15">
      <c r="A60" s="164"/>
      <c r="B60" s="105"/>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15">
      <c r="A61" s="164"/>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15">
      <c r="A62" s="164"/>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15">
      <c r="A63" s="164"/>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15">
      <c r="A64" s="164"/>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15">
      <c r="A65" s="164"/>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15">
      <c r="A66" s="164"/>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15">
      <c r="A67" s="164"/>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15">
      <c r="A68" s="164"/>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15">
      <c r="A69" s="164"/>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15">
      <c r="A70" s="164"/>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15">
      <c r="A71" s="164"/>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15">
      <c r="A72" s="164"/>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15">
      <c r="A73" s="164"/>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15">
      <c r="A74" s="164"/>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15">
      <c r="A75" s="164"/>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15">
      <c r="A76" s="164"/>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15">
      <c r="A77" s="164"/>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15">
      <c r="A78" s="164"/>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15">
      <c r="A79" s="164"/>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15">
      <c r="A80" s="164"/>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15">
      <c r="A81" s="164"/>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15">
      <c r="A82" s="164"/>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15">
      <c r="A83" s="164"/>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15">
      <c r="A84" s="164"/>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15">
      <c r="A85" s="164"/>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15">
      <c r="A86" s="164"/>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15">
      <c r="A87" s="164"/>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15">
      <c r="A88" s="164"/>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15">
      <c r="A89" s="164"/>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15">
      <c r="A90" s="164"/>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15">
      <c r="A91" s="164"/>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15">
      <c r="A92" s="164"/>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15">
      <c r="A93" s="164"/>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15">
      <c r="A94" s="164"/>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15">
      <c r="A95" s="164"/>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15">
      <c r="A96" s="164"/>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15">
      <c r="A97" s="164"/>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15">
      <c r="A98" s="164"/>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15">
      <c r="A99" s="164"/>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15">
      <c r="A100" s="164"/>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15">
      <c r="A101" s="164"/>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15">
      <c r="A102" s="164"/>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15">
      <c r="A103" s="164"/>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15">
      <c r="A104" s="164"/>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15">
      <c r="A105" s="164"/>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15">
      <c r="A106" s="164"/>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15">
      <c r="A107" s="164"/>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15">
      <c r="A108" s="164"/>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15">
      <c r="A109" s="164"/>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15">
      <c r="A110" s="164"/>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15">
      <c r="A111" s="164"/>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15">
      <c r="A112" s="164"/>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15">
      <c r="A113" s="164"/>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15">
      <c r="A114" s="164"/>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15">
      <c r="A115" s="164"/>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15">
      <c r="A116" s="164"/>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15">
      <c r="A117" s="164"/>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15">
      <c r="A118" s="164"/>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15">
      <c r="A119" s="164"/>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15">
      <c r="A120" s="164"/>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15">
      <c r="A121" s="164"/>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15">
      <c r="A122" s="164"/>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15">
      <c r="A123" s="164"/>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15">
      <c r="A124" s="164"/>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15">
      <c r="A125" s="164"/>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15">
      <c r="A126" s="164"/>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15">
      <c r="A127" s="164"/>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15">
      <c r="A128" s="164"/>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15">
      <c r="A129" s="164"/>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15">
      <c r="A130" s="164"/>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15">
      <c r="A131" s="164"/>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15">
      <c r="A132" s="164"/>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15">
      <c r="A133" s="164"/>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15">
      <c r="A134" s="164"/>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15">
      <c r="A135" s="164"/>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15">
      <c r="A136" s="164"/>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15">
      <c r="A137" s="164"/>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15">
      <c r="A138" s="164"/>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15">
      <c r="A139" s="164"/>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15">
      <c r="A140" s="164"/>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15">
      <c r="A141" s="164"/>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15">
      <c r="A142" s="164"/>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15">
      <c r="A143" s="164"/>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15">
      <c r="A144" s="164"/>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15">
      <c r="A145" s="164"/>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15">
      <c r="A146" s="164"/>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15">
      <c r="A147" s="164"/>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15">
      <c r="A148" s="164"/>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15">
      <c r="A149" s="164"/>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15">
      <c r="A150" s="164"/>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15">
      <c r="A151" s="164"/>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15">
      <c r="A152" s="164"/>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15">
      <c r="A153" s="164"/>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15">
      <c r="A154" s="164"/>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15">
      <c r="A155" s="164"/>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15">
      <c r="A156" s="164"/>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15">
      <c r="A157" s="164"/>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15">
      <c r="A158" s="164"/>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15">
      <c r="A159" s="164"/>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15">
      <c r="A160" s="164"/>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15">
      <c r="A161" s="164"/>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15">
      <c r="A162" s="164"/>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15">
      <c r="A163" s="164"/>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15">
      <c r="A164" s="164"/>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15">
      <c r="A165" s="164"/>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15">
      <c r="A166" s="164"/>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15">
      <c r="A167" s="164"/>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15">
      <c r="A168" s="164"/>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15">
      <c r="A169" s="164"/>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15">
      <c r="A170" s="164"/>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15">
      <c r="A171" s="164"/>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15">
      <c r="A172" s="164"/>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15">
      <c r="A173" s="164"/>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15">
      <c r="A174" s="164"/>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15">
      <c r="A175" s="164"/>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15">
      <c r="A176" s="164"/>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15">
      <c r="A177" s="164"/>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15">
      <c r="A178" s="164"/>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15">
      <c r="A179" s="164"/>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15">
      <c r="A180" s="164"/>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15">
      <c r="A181" s="164"/>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15">
      <c r="A182" s="164"/>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15">
      <c r="A183" s="164"/>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15">
      <c r="A184" s="164"/>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15">
      <c r="A185" s="164"/>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15">
      <c r="A186" s="164"/>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15">
      <c r="A187" s="164"/>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15">
      <c r="A188" s="164"/>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15">
      <c r="A189" s="164"/>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15">
      <c r="A190" s="164"/>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15">
      <c r="A191" s="164"/>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15">
      <c r="A192" s="164"/>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15">
      <c r="A193" s="164"/>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15">
      <c r="A194" s="164"/>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15">
      <c r="A195" s="164"/>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15">
      <c r="A196" s="164"/>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15">
      <c r="A197" s="164"/>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15">
      <c r="A198" s="164"/>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15">
      <c r="A199" s="164"/>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15">
      <c r="A200" s="164"/>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15">
      <c r="A201" s="164"/>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15">
      <c r="A202" s="164"/>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15">
      <c r="A203" s="164"/>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15">
      <c r="A204" s="164"/>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15">
      <c r="A205" s="164"/>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15">
      <c r="A206" s="164"/>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15">
      <c r="A207" s="164"/>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15">
      <c r="A208" s="164"/>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15">
      <c r="A209" s="164"/>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15">
      <c r="A210" s="164"/>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15">
      <c r="A211" s="164"/>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15">
      <c r="A212" s="164"/>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15">
      <c r="A213" s="164"/>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15">
      <c r="A214" s="164"/>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15">
      <c r="A215" s="164"/>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15">
      <c r="A216" s="164"/>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15">
      <c r="A217" s="164"/>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15">
      <c r="A218" s="164"/>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15">
      <c r="A219" s="164"/>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15">
      <c r="A220" s="164"/>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15">
      <c r="A221" s="164"/>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15">
      <c r="A222" s="164"/>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15">
      <c r="A223" s="164"/>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15">
      <c r="A224" s="164"/>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15">
      <c r="A225" s="164"/>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15">
      <c r="A226" s="164"/>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15">
      <c r="A227" s="164"/>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15">
      <c r="A228" s="164"/>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15">
      <c r="A229" s="164"/>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15">
      <c r="A230" s="164"/>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15">
      <c r="A231" s="164"/>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15">
      <c r="A232" s="164"/>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15">
      <c r="A233" s="164"/>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15">
      <c r="A234" s="164"/>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15">
      <c r="A235" s="164"/>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15">
      <c r="A236" s="164"/>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15">
      <c r="A237" s="164"/>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15">
      <c r="A238" s="164"/>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15">
      <c r="A239" s="164"/>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15">
      <c r="A240" s="164"/>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15">
      <c r="A241" s="164"/>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15">
      <c r="A242" s="164"/>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15">
      <c r="A243" s="164"/>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15">
      <c r="A244" s="164"/>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15">
      <c r="A245" s="164"/>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15">
      <c r="A246" s="164"/>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15">
      <c r="A247" s="164"/>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15">
      <c r="A248" s="164"/>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15">
      <c r="A249" s="164"/>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15">
      <c r="A250" s="164"/>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15">
      <c r="A251" s="164"/>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15">
      <c r="A252" s="164"/>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15">
      <c r="A253" s="164"/>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15">
      <c r="A254" s="164"/>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15">
      <c r="A255" s="164"/>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15">
      <c r="A256" s="164"/>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15">
      <c r="A257" s="164"/>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15">
      <c r="A258" s="164"/>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15">
      <c r="A259" s="164"/>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15">
      <c r="A260" s="164"/>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15">
      <c r="A261" s="164"/>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15">
      <c r="A262" s="164"/>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15">
      <c r="A263" s="164"/>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15">
      <c r="A264" s="164"/>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15">
      <c r="A265" s="164"/>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15">
      <c r="A266" s="164"/>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15">
      <c r="A267" s="164"/>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15">
      <c r="A268" s="164"/>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15">
      <c r="A269" s="164"/>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15">
      <c r="A270" s="164"/>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15">
      <c r="A271" s="164"/>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15">
      <c r="A272" s="164"/>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15">
      <c r="A273" s="164"/>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15">
      <c r="A274" s="164"/>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15">
      <c r="A275" s="164"/>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15">
      <c r="A276" s="164"/>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15">
      <c r="A277" s="164"/>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15">
      <c r="A278" s="164"/>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15">
      <c r="A279" s="164"/>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15">
      <c r="A280" s="164"/>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15">
      <c r="A281" s="164"/>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15">
      <c r="A282" s="164"/>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15">
      <c r="A283" s="164"/>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15">
      <c r="A284" s="164"/>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15">
      <c r="A285" s="164"/>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15">
      <c r="A286" s="164"/>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15">
      <c r="A287" s="164"/>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15">
      <c r="A288" s="164"/>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15">
      <c r="A289" s="164"/>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15">
      <c r="A290" s="164"/>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15">
      <c r="A291" s="164"/>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15">
      <c r="A292" s="164"/>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15">
      <c r="A293" s="164"/>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15">
      <c r="A294" s="164"/>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15">
      <c r="A295" s="164"/>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15">
      <c r="A296" s="164"/>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15">
      <c r="A297" s="164"/>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15">
      <c r="A298" s="164"/>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15">
      <c r="A299" s="164"/>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15">
      <c r="A300" s="164"/>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15">
      <c r="A301" s="164"/>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15">
      <c r="A302" s="164"/>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15">
      <c r="A303" s="164"/>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15">
      <c r="A304" s="164"/>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15">
      <c r="A305" s="164"/>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15">
      <c r="A306" s="164"/>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15">
      <c r="A307" s="164"/>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15">
      <c r="A308" s="164"/>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15">
      <c r="A309" s="164"/>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15">
      <c r="A310" s="164"/>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15">
      <c r="A311" s="164"/>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15">
      <c r="A312" s="164"/>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15">
      <c r="A313" s="164"/>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15">
      <c r="A314" s="164"/>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15">
      <c r="A315" s="164"/>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15">
      <c r="A316" s="164"/>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15">
      <c r="A317" s="164"/>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15">
      <c r="A318" s="164"/>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15">
      <c r="A319" s="164"/>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15">
      <c r="A320" s="164"/>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15">
      <c r="A321" s="164"/>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15">
      <c r="A322" s="164"/>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15">
      <c r="A323" s="164"/>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15">
      <c r="A324" s="164"/>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15">
      <c r="A325" s="164"/>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15">
      <c r="A326" s="164"/>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15">
      <c r="A327" s="164"/>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15">
      <c r="A328" s="164"/>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15">
      <c r="A329" s="164"/>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15">
      <c r="A330" s="164"/>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15">
      <c r="A331" s="164"/>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15">
      <c r="A332" s="164"/>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15">
      <c r="A333" s="164"/>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15">
      <c r="A334" s="164"/>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15">
      <c r="A335" s="164"/>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15">
      <c r="A336" s="164"/>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15">
      <c r="A337" s="164"/>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15">
      <c r="A338" s="164"/>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15">
      <c r="A339" s="164"/>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15">
      <c r="A340" s="164"/>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15">
      <c r="A341" s="164"/>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15">
      <c r="A342" s="164"/>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15">
      <c r="A343" s="164"/>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15">
      <c r="A344" s="164"/>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15">
      <c r="A345" s="164"/>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15">
      <c r="A346" s="164"/>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15">
      <c r="A347" s="164"/>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15">
      <c r="A348" s="164"/>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15">
      <c r="A349" s="164"/>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15">
      <c r="A350" s="164"/>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15">
      <c r="A351" s="164"/>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15">
      <c r="A352" s="164"/>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15">
      <c r="A353" s="164"/>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15">
      <c r="A354" s="164"/>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15">
      <c r="A355" s="164"/>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15">
      <c r="A356" s="164"/>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15">
      <c r="A357" s="164"/>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15">
      <c r="A358" s="164"/>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15">
      <c r="A359" s="164"/>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15">
      <c r="A360" s="164"/>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15">
      <c r="A361" s="164"/>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15">
      <c r="A362" s="164"/>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15">
      <c r="A363" s="164"/>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15">
      <c r="A364" s="164"/>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15">
      <c r="A365" s="164"/>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15">
      <c r="A366" s="164"/>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15">
      <c r="A367" s="164"/>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15">
      <c r="A368" s="164"/>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15">
      <c r="A369" s="164"/>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15">
      <c r="A370" s="164"/>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15">
      <c r="A371" s="164"/>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15">
      <c r="A372" s="164"/>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15">
      <c r="A373" s="164"/>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15">
      <c r="A374" s="164"/>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15">
      <c r="A375" s="164"/>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15">
      <c r="A376" s="164"/>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15">
      <c r="A377" s="164"/>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15">
      <c r="A378" s="164"/>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15">
      <c r="A379" s="164"/>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15">
      <c r="A380" s="164"/>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15">
      <c r="A381" s="164"/>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15">
      <c r="A382" s="164"/>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15">
      <c r="A383" s="164"/>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15">
      <c r="A384" s="164"/>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15">
      <c r="A385" s="164"/>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15">
      <c r="A386" s="164"/>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15">
      <c r="A387" s="164"/>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15">
      <c r="A388" s="164"/>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15">
      <c r="A389" s="164"/>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15">
      <c r="A390" s="164"/>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15">
      <c r="A391" s="164"/>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15">
      <c r="A392" s="164"/>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15">
      <c r="A393" s="164"/>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15">
      <c r="A394" s="164"/>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15">
      <c r="A395" s="164"/>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15">
      <c r="A396" s="164"/>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15">
      <c r="A397" s="164"/>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15">
      <c r="A398" s="164"/>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15">
      <c r="A399" s="164"/>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15">
      <c r="A400" s="164"/>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15">
      <c r="A401" s="164"/>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15">
      <c r="A402" s="164"/>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15">
      <c r="A403" s="164"/>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15">
      <c r="A404" s="164"/>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15">
      <c r="A405" s="164"/>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15">
      <c r="A406" s="164"/>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15">
      <c r="A407" s="164"/>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164"/>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15">
      <c r="A409" s="164"/>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15">
      <c r="A410" s="164"/>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175"/>
      <c r="Z410" s="175"/>
      <c r="AA410" s="175"/>
      <c r="AB410" s="175"/>
      <c r="AC410" s="97"/>
      <c r="AD410" s="97"/>
      <c r="AE410" s="97"/>
      <c r="AF410" s="97"/>
    </row>
    <row r="411" spans="1:32" ht="20.25" customHeight="1" x14ac:dyDescent="0.15">
      <c r="A411" s="164"/>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15">
      <c r="A412" s="164"/>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15">
      <c r="A413" s="164"/>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31" spans="1:7" ht="20.25" customHeight="1" x14ac:dyDescent="0.15">
      <c r="A431" s="100"/>
      <c r="B431" s="99"/>
      <c r="C431" s="99"/>
      <c r="D431" s="99"/>
      <c r="E431" s="99"/>
      <c r="F431" s="99"/>
      <c r="G431" s="101"/>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sheetPr codeName="Sheet5">
    <tabColor rgb="FFFFC000"/>
  </sheetPr>
  <dimension ref="B1:Y123"/>
  <sheetViews>
    <sheetView zoomScaleNormal="100" workbookViewId="0">
      <selection activeCell="AB7" sqref="AB7"/>
    </sheetView>
  </sheetViews>
  <sheetFormatPr defaultColWidth="4" defaultRowHeight="13.5" x14ac:dyDescent="0.15"/>
  <cols>
    <col min="1" max="1" width="2.125" style="211" customWidth="1"/>
    <col min="2" max="2" width="2.375" style="211" customWidth="1"/>
    <col min="3" max="8" width="4" style="211"/>
    <col min="9" max="20" width="4.625" style="211" customWidth="1"/>
    <col min="21" max="21" width="2.375" style="211" customWidth="1"/>
    <col min="22" max="24" width="3.25" style="211" customWidth="1"/>
    <col min="25" max="25" width="2.375" style="211" customWidth="1"/>
    <col min="26" max="26" width="2.125" style="211" customWidth="1"/>
    <col min="27" max="16384" width="4" style="211"/>
  </cols>
  <sheetData>
    <row r="1" spans="2:25" ht="6.75" customHeight="1" x14ac:dyDescent="0.15"/>
    <row r="2" spans="2:25" x14ac:dyDescent="0.15">
      <c r="B2" s="211" t="s">
        <v>210</v>
      </c>
    </row>
    <row r="3" spans="2:25" ht="15.75" customHeight="1" x14ac:dyDescent="0.15">
      <c r="P3" s="209" t="s">
        <v>96</v>
      </c>
      <c r="Q3" s="498"/>
      <c r="R3" s="498"/>
      <c r="S3" s="207" t="s">
        <v>97</v>
      </c>
      <c r="T3" s="498"/>
      <c r="U3" s="498"/>
      <c r="V3" s="207" t="s">
        <v>165</v>
      </c>
      <c r="W3" s="498"/>
      <c r="X3" s="498"/>
      <c r="Y3" s="207" t="s">
        <v>166</v>
      </c>
    </row>
    <row r="4" spans="2:25" ht="6" customHeight="1" x14ac:dyDescent="0.15"/>
    <row r="5" spans="2:25" ht="27.75" customHeight="1" x14ac:dyDescent="0.15">
      <c r="B5" s="502" t="s">
        <v>179</v>
      </c>
      <c r="C5" s="498"/>
      <c r="D5" s="498"/>
      <c r="E5" s="498"/>
      <c r="F5" s="498"/>
      <c r="G5" s="498"/>
      <c r="H5" s="498"/>
      <c r="I5" s="498"/>
      <c r="J5" s="498"/>
      <c r="K5" s="498"/>
      <c r="L5" s="498"/>
      <c r="M5" s="498"/>
      <c r="N5" s="498"/>
      <c r="O5" s="498"/>
      <c r="P5" s="498"/>
      <c r="Q5" s="498"/>
      <c r="R5" s="498"/>
      <c r="S5" s="498"/>
      <c r="T5" s="498"/>
      <c r="U5" s="498"/>
      <c r="V5" s="498"/>
      <c r="W5" s="498"/>
      <c r="X5" s="498"/>
      <c r="Y5" s="498"/>
    </row>
    <row r="6" spans="2:25" ht="5.25" customHeight="1" x14ac:dyDescent="0.15"/>
    <row r="7" spans="2:25" ht="23.25" customHeight="1" x14ac:dyDescent="0.15">
      <c r="B7" s="491" t="s">
        <v>178</v>
      </c>
      <c r="C7" s="492"/>
      <c r="D7" s="492"/>
      <c r="E7" s="492"/>
      <c r="F7" s="493"/>
      <c r="G7" s="503"/>
      <c r="H7" s="504"/>
      <c r="I7" s="504"/>
      <c r="J7" s="504"/>
      <c r="K7" s="504"/>
      <c r="L7" s="504"/>
      <c r="M7" s="504"/>
      <c r="N7" s="504"/>
      <c r="O7" s="504"/>
      <c r="P7" s="504"/>
      <c r="Q7" s="504"/>
      <c r="R7" s="504"/>
      <c r="S7" s="504"/>
      <c r="T7" s="504"/>
      <c r="U7" s="504"/>
      <c r="V7" s="504"/>
      <c r="W7" s="504"/>
      <c r="X7" s="504"/>
      <c r="Y7" s="505"/>
    </row>
    <row r="8" spans="2:25" ht="23.25" customHeight="1" x14ac:dyDescent="0.15">
      <c r="B8" s="491" t="s">
        <v>173</v>
      </c>
      <c r="C8" s="492"/>
      <c r="D8" s="492"/>
      <c r="E8" s="492"/>
      <c r="F8" s="493"/>
      <c r="G8" s="92" t="s">
        <v>9</v>
      </c>
      <c r="H8" s="221" t="s">
        <v>167</v>
      </c>
      <c r="I8" s="221"/>
      <c r="J8" s="221"/>
      <c r="K8" s="221"/>
      <c r="L8" s="94" t="s">
        <v>9</v>
      </c>
      <c r="M8" s="221" t="s">
        <v>168</v>
      </c>
      <c r="N8" s="221"/>
      <c r="O8" s="221"/>
      <c r="P8" s="221"/>
      <c r="Q8" s="94" t="s">
        <v>9</v>
      </c>
      <c r="R8" s="221" t="s">
        <v>169</v>
      </c>
      <c r="S8" s="221"/>
      <c r="T8" s="221"/>
      <c r="U8" s="225"/>
      <c r="V8" s="225"/>
      <c r="W8" s="225"/>
      <c r="X8" s="225"/>
      <c r="Y8" s="226"/>
    </row>
    <row r="9" spans="2:25" ht="23.25" customHeight="1" x14ac:dyDescent="0.15">
      <c r="B9" s="494" t="s">
        <v>180</v>
      </c>
      <c r="C9" s="495"/>
      <c r="D9" s="495"/>
      <c r="E9" s="495"/>
      <c r="F9" s="496"/>
      <c r="G9" s="94" t="s">
        <v>9</v>
      </c>
      <c r="H9" s="217" t="s">
        <v>175</v>
      </c>
      <c r="I9" s="217"/>
      <c r="J9" s="225"/>
      <c r="K9" s="225"/>
      <c r="L9" s="225"/>
      <c r="M9" s="225"/>
      <c r="N9" s="225"/>
      <c r="O9" s="94" t="s">
        <v>9</v>
      </c>
      <c r="P9" s="217" t="s">
        <v>176</v>
      </c>
      <c r="Q9" s="225"/>
      <c r="R9" s="225"/>
      <c r="S9" s="225"/>
      <c r="T9" s="225"/>
      <c r="U9" s="225"/>
      <c r="V9" s="225"/>
      <c r="W9" s="225"/>
      <c r="X9" s="225"/>
      <c r="Y9" s="226"/>
    </row>
    <row r="10" spans="2:25" ht="23.25" customHeight="1" x14ac:dyDescent="0.15">
      <c r="B10" s="497"/>
      <c r="C10" s="498"/>
      <c r="D10" s="498"/>
      <c r="E10" s="498"/>
      <c r="F10" s="499"/>
      <c r="G10" s="94" t="s">
        <v>9</v>
      </c>
      <c r="H10" s="211" t="s">
        <v>177</v>
      </c>
      <c r="I10" s="2"/>
      <c r="J10" s="2"/>
      <c r="K10" s="2"/>
      <c r="L10" s="2"/>
      <c r="M10" s="2"/>
      <c r="N10" s="2"/>
      <c r="O10" s="94" t="s">
        <v>9</v>
      </c>
      <c r="P10" s="211" t="s">
        <v>181</v>
      </c>
      <c r="Q10" s="2"/>
      <c r="R10" s="2"/>
      <c r="S10" s="2"/>
      <c r="T10" s="2"/>
      <c r="U10" s="2"/>
      <c r="V10" s="2"/>
      <c r="W10" s="2"/>
      <c r="X10" s="2"/>
      <c r="Y10" s="88"/>
    </row>
    <row r="11" spans="2:25" ht="23.25" customHeight="1" x14ac:dyDescent="0.15">
      <c r="B11" s="488"/>
      <c r="C11" s="489"/>
      <c r="D11" s="489"/>
      <c r="E11" s="489"/>
      <c r="F11" s="490"/>
      <c r="G11" s="95" t="s">
        <v>9</v>
      </c>
      <c r="H11" s="206" t="s">
        <v>182</v>
      </c>
      <c r="I11" s="223"/>
      <c r="J11" s="223"/>
      <c r="K11" s="223"/>
      <c r="L11" s="223"/>
      <c r="M11" s="223"/>
      <c r="N11" s="223"/>
      <c r="O11" s="223"/>
      <c r="P11" s="223"/>
      <c r="Q11" s="223"/>
      <c r="R11" s="223"/>
      <c r="S11" s="223"/>
      <c r="T11" s="223"/>
      <c r="U11" s="223"/>
      <c r="V11" s="223"/>
      <c r="W11" s="223"/>
      <c r="X11" s="223"/>
      <c r="Y11" s="227"/>
    </row>
    <row r="13" spans="2:25" ht="6" customHeight="1" x14ac:dyDescent="0.15">
      <c r="B13" s="216"/>
      <c r="C13" s="217"/>
      <c r="D13" s="217"/>
      <c r="E13" s="217"/>
      <c r="F13" s="217"/>
      <c r="G13" s="217"/>
      <c r="H13" s="217"/>
      <c r="I13" s="217"/>
      <c r="J13" s="217"/>
      <c r="K13" s="217"/>
      <c r="L13" s="217"/>
      <c r="M13" s="217"/>
      <c r="N13" s="217"/>
      <c r="O13" s="217"/>
      <c r="P13" s="217"/>
      <c r="Q13" s="217"/>
      <c r="R13" s="217"/>
      <c r="S13" s="217"/>
      <c r="T13" s="217"/>
      <c r="U13" s="216"/>
      <c r="V13" s="217"/>
      <c r="W13" s="217"/>
      <c r="X13" s="217"/>
      <c r="Y13" s="218"/>
    </row>
    <row r="14" spans="2:25" x14ac:dyDescent="0.15">
      <c r="B14" s="215" t="s">
        <v>183</v>
      </c>
      <c r="U14" s="215"/>
      <c r="V14" s="91" t="s">
        <v>170</v>
      </c>
      <c r="W14" s="91" t="s">
        <v>171</v>
      </c>
      <c r="X14" s="91" t="s">
        <v>172</v>
      </c>
      <c r="Y14" s="214"/>
    </row>
    <row r="15" spans="2:25" ht="6.75" customHeight="1" x14ac:dyDescent="0.15">
      <c r="B15" s="215"/>
      <c r="U15" s="215"/>
      <c r="Y15" s="214"/>
    </row>
    <row r="16" spans="2:25" ht="18" customHeight="1" x14ac:dyDescent="0.15">
      <c r="B16" s="215"/>
      <c r="C16" s="211" t="s">
        <v>232</v>
      </c>
      <c r="U16" s="89"/>
      <c r="V16" s="94"/>
      <c r="W16" s="94"/>
      <c r="X16" s="94"/>
      <c r="Y16" s="88"/>
    </row>
    <row r="17" spans="2:25" ht="6.75" customHeight="1" x14ac:dyDescent="0.15">
      <c r="B17" s="215"/>
      <c r="U17" s="212"/>
      <c r="V17" s="207"/>
      <c r="W17" s="207"/>
      <c r="X17" s="207"/>
      <c r="Y17" s="213"/>
    </row>
    <row r="18" spans="2:25" ht="14.25" customHeight="1" x14ac:dyDescent="0.15">
      <c r="B18" s="215"/>
      <c r="C18" s="211" t="s">
        <v>184</v>
      </c>
      <c r="D18" s="491" t="s">
        <v>185</v>
      </c>
      <c r="E18" s="492"/>
      <c r="F18" s="492"/>
      <c r="G18" s="492"/>
      <c r="H18" s="493"/>
      <c r="I18" s="208" t="s">
        <v>186</v>
      </c>
      <c r="J18" s="210"/>
      <c r="K18" s="210"/>
      <c r="L18" s="492"/>
      <c r="M18" s="492"/>
      <c r="N18" s="492"/>
      <c r="O18" s="205" t="s">
        <v>174</v>
      </c>
      <c r="U18" s="212"/>
      <c r="V18" s="207"/>
      <c r="W18" s="207"/>
      <c r="X18" s="207"/>
      <c r="Y18" s="213"/>
    </row>
    <row r="19" spans="2:25" ht="7.5" customHeight="1" x14ac:dyDescent="0.15">
      <c r="B19" s="215"/>
      <c r="U19" s="212"/>
      <c r="V19" s="207"/>
      <c r="W19" s="207"/>
      <c r="X19" s="207"/>
      <c r="Y19" s="213"/>
    </row>
    <row r="20" spans="2:25" ht="18" customHeight="1" x14ac:dyDescent="0.15">
      <c r="B20" s="215"/>
      <c r="C20" s="211" t="s">
        <v>233</v>
      </c>
      <c r="U20" s="212"/>
      <c r="V20" s="207"/>
      <c r="W20" s="207"/>
      <c r="X20" s="207"/>
      <c r="Y20" s="213"/>
    </row>
    <row r="21" spans="2:25" ht="6.75" customHeight="1" x14ac:dyDescent="0.15">
      <c r="B21" s="215"/>
      <c r="U21" s="212"/>
      <c r="V21" s="207"/>
      <c r="W21" s="207"/>
      <c r="X21" s="207"/>
      <c r="Y21" s="213"/>
    </row>
    <row r="22" spans="2:25" ht="14.25" customHeight="1" x14ac:dyDescent="0.15">
      <c r="B22" s="215"/>
      <c r="C22" s="211" t="s">
        <v>184</v>
      </c>
      <c r="D22" s="491" t="s">
        <v>187</v>
      </c>
      <c r="E22" s="492"/>
      <c r="F22" s="492"/>
      <c r="G22" s="492"/>
      <c r="H22" s="493"/>
      <c r="I22" s="208" t="s">
        <v>186</v>
      </c>
      <c r="J22" s="210"/>
      <c r="K22" s="210"/>
      <c r="L22" s="492"/>
      <c r="M22" s="492"/>
      <c r="N22" s="492"/>
      <c r="O22" s="205" t="s">
        <v>174</v>
      </c>
      <c r="U22" s="212"/>
      <c r="V22" s="207"/>
      <c r="W22" s="207"/>
      <c r="X22" s="207"/>
      <c r="Y22" s="213"/>
    </row>
    <row r="23" spans="2:25" ht="7.5" customHeight="1" x14ac:dyDescent="0.15">
      <c r="B23" s="215"/>
      <c r="U23" s="212"/>
      <c r="V23" s="207"/>
      <c r="W23" s="207"/>
      <c r="X23" s="207"/>
      <c r="Y23" s="213"/>
    </row>
    <row r="24" spans="2:25" ht="18" customHeight="1" x14ac:dyDescent="0.15">
      <c r="B24" s="215"/>
      <c r="C24" s="211" t="s">
        <v>234</v>
      </c>
      <c r="U24" s="89"/>
      <c r="V24" s="94" t="s">
        <v>9</v>
      </c>
      <c r="W24" s="94" t="s">
        <v>171</v>
      </c>
      <c r="X24" s="94" t="s">
        <v>9</v>
      </c>
      <c r="Y24" s="88"/>
    </row>
    <row r="25" spans="2:25" ht="18" customHeight="1" x14ac:dyDescent="0.15">
      <c r="B25" s="215"/>
      <c r="C25" s="211" t="s">
        <v>188</v>
      </c>
      <c r="U25" s="89"/>
      <c r="V25" s="2"/>
      <c r="W25" s="2"/>
      <c r="X25" s="2"/>
      <c r="Y25" s="88"/>
    </row>
    <row r="26" spans="2:25" ht="18" customHeight="1" x14ac:dyDescent="0.15">
      <c r="B26" s="215"/>
      <c r="C26" s="211" t="s">
        <v>235</v>
      </c>
      <c r="T26" s="211" t="s">
        <v>189</v>
      </c>
      <c r="U26" s="89"/>
      <c r="V26" s="94" t="s">
        <v>9</v>
      </c>
      <c r="W26" s="94" t="s">
        <v>171</v>
      </c>
      <c r="X26" s="94" t="s">
        <v>9</v>
      </c>
      <c r="Y26" s="88"/>
    </row>
    <row r="27" spans="2:25" ht="18" customHeight="1" x14ac:dyDescent="0.15">
      <c r="B27" s="215"/>
      <c r="C27" s="211" t="s">
        <v>236</v>
      </c>
      <c r="U27" s="89"/>
      <c r="V27" s="94" t="s">
        <v>9</v>
      </c>
      <c r="W27" s="94" t="s">
        <v>171</v>
      </c>
      <c r="X27" s="94" t="s">
        <v>9</v>
      </c>
      <c r="Y27" s="88"/>
    </row>
    <row r="28" spans="2:25" ht="18" customHeight="1" x14ac:dyDescent="0.15">
      <c r="B28" s="215"/>
      <c r="C28" s="211" t="s">
        <v>190</v>
      </c>
      <c r="U28" s="89"/>
      <c r="V28" s="2"/>
      <c r="W28" s="2"/>
      <c r="X28" s="2"/>
      <c r="Y28" s="88"/>
    </row>
    <row r="29" spans="2:25" ht="18" customHeight="1" x14ac:dyDescent="0.15">
      <c r="B29" s="215"/>
      <c r="C29" s="211" t="s">
        <v>237</v>
      </c>
      <c r="U29" s="89"/>
      <c r="V29" s="94" t="s">
        <v>9</v>
      </c>
      <c r="W29" s="94" t="s">
        <v>171</v>
      </c>
      <c r="X29" s="94" t="s">
        <v>9</v>
      </c>
      <c r="Y29" s="88"/>
    </row>
    <row r="30" spans="2:25" ht="18" customHeight="1" x14ac:dyDescent="0.15">
      <c r="B30" s="215"/>
      <c r="C30" s="211" t="s">
        <v>238</v>
      </c>
      <c r="U30" s="89"/>
      <c r="V30" s="94" t="s">
        <v>9</v>
      </c>
      <c r="W30" s="94" t="s">
        <v>171</v>
      </c>
      <c r="X30" s="94" t="s">
        <v>9</v>
      </c>
      <c r="Y30" s="88"/>
    </row>
    <row r="31" spans="2:25" ht="18" customHeight="1" x14ac:dyDescent="0.15">
      <c r="B31" s="215"/>
      <c r="C31" s="211" t="s">
        <v>191</v>
      </c>
      <c r="U31" s="89"/>
      <c r="V31" s="2"/>
      <c r="W31" s="2"/>
      <c r="X31" s="2"/>
      <c r="Y31" s="88"/>
    </row>
    <row r="32" spans="2:25" ht="18" customHeight="1" x14ac:dyDescent="0.15">
      <c r="B32" s="215"/>
      <c r="C32" s="211" t="s">
        <v>322</v>
      </c>
      <c r="U32" s="89"/>
      <c r="V32" s="94" t="s">
        <v>9</v>
      </c>
      <c r="W32" s="94" t="s">
        <v>171</v>
      </c>
      <c r="X32" s="94" t="s">
        <v>9</v>
      </c>
      <c r="Y32" s="88"/>
    </row>
    <row r="33" spans="2:25" ht="18" customHeight="1" x14ac:dyDescent="0.15">
      <c r="B33" s="215"/>
      <c r="C33" s="211" t="s">
        <v>239</v>
      </c>
      <c r="U33" s="89"/>
      <c r="V33" s="94"/>
      <c r="W33" s="94"/>
      <c r="X33" s="94"/>
      <c r="Y33" s="88"/>
    </row>
    <row r="34" spans="2:25" ht="18" customHeight="1" x14ac:dyDescent="0.15">
      <c r="B34" s="215"/>
      <c r="C34" s="211" t="s">
        <v>240</v>
      </c>
      <c r="U34" s="89"/>
      <c r="V34" s="94"/>
      <c r="W34" s="94"/>
      <c r="X34" s="94"/>
      <c r="Y34" s="88"/>
    </row>
    <row r="35" spans="2:25" ht="18" customHeight="1" x14ac:dyDescent="0.15">
      <c r="B35" s="215"/>
      <c r="C35" s="211" t="s">
        <v>323</v>
      </c>
      <c r="U35" s="89"/>
      <c r="V35" s="94" t="s">
        <v>9</v>
      </c>
      <c r="W35" s="94" t="s">
        <v>171</v>
      </c>
      <c r="X35" s="94" t="s">
        <v>9</v>
      </c>
      <c r="Y35" s="88"/>
    </row>
    <row r="36" spans="2:25" ht="18" customHeight="1" x14ac:dyDescent="0.15">
      <c r="B36" s="215"/>
      <c r="C36" s="211" t="s">
        <v>241</v>
      </c>
      <c r="U36" s="89"/>
      <c r="V36" s="2"/>
      <c r="W36" s="2"/>
      <c r="X36" s="2"/>
      <c r="Y36" s="88"/>
    </row>
    <row r="37" spans="2:25" ht="18" customHeight="1" x14ac:dyDescent="0.15">
      <c r="B37" s="215"/>
      <c r="D37" s="211" t="s">
        <v>242</v>
      </c>
      <c r="U37" s="89"/>
      <c r="V37" s="94" t="s">
        <v>9</v>
      </c>
      <c r="W37" s="94" t="s">
        <v>171</v>
      </c>
      <c r="X37" s="94" t="s">
        <v>9</v>
      </c>
      <c r="Y37" s="88"/>
    </row>
    <row r="38" spans="2:25" ht="18" customHeight="1" x14ac:dyDescent="0.15">
      <c r="B38" s="215"/>
      <c r="D38" s="211" t="s">
        <v>243</v>
      </c>
      <c r="U38" s="89"/>
      <c r="V38" s="94" t="s">
        <v>9</v>
      </c>
      <c r="W38" s="94" t="s">
        <v>171</v>
      </c>
      <c r="X38" s="94" t="s">
        <v>9</v>
      </c>
      <c r="Y38" s="88"/>
    </row>
    <row r="39" spans="2:25" ht="18" customHeight="1" x14ac:dyDescent="0.15">
      <c r="B39" s="215"/>
      <c r="C39" s="211" t="s">
        <v>244</v>
      </c>
      <c r="U39" s="89"/>
      <c r="V39" s="228"/>
      <c r="W39" s="207" t="s">
        <v>171</v>
      </c>
      <c r="X39" s="228"/>
      <c r="Y39" s="88"/>
    </row>
    <row r="40" spans="2:25" ht="18" customHeight="1" x14ac:dyDescent="0.15">
      <c r="B40" s="215"/>
      <c r="C40" s="211" t="s">
        <v>192</v>
      </c>
      <c r="U40" s="89"/>
      <c r="V40" s="2"/>
      <c r="W40" s="2"/>
      <c r="X40" s="2"/>
      <c r="Y40" s="88"/>
    </row>
    <row r="41" spans="2:25" ht="18" customHeight="1" x14ac:dyDescent="0.15">
      <c r="B41" s="215"/>
      <c r="C41" s="211" t="s">
        <v>245</v>
      </c>
      <c r="U41" s="89"/>
      <c r="V41" s="94" t="s">
        <v>9</v>
      </c>
      <c r="W41" s="94" t="s">
        <v>171</v>
      </c>
      <c r="X41" s="94" t="s">
        <v>9</v>
      </c>
      <c r="Y41" s="88"/>
    </row>
    <row r="42" spans="2:25" ht="18" customHeight="1" x14ac:dyDescent="0.15">
      <c r="B42" s="215"/>
      <c r="C42" s="211" t="s">
        <v>193</v>
      </c>
      <c r="U42" s="212"/>
      <c r="V42" s="207"/>
      <c r="W42" s="207"/>
      <c r="X42" s="207"/>
      <c r="Y42" s="213"/>
    </row>
    <row r="43" spans="2:25" ht="18" customHeight="1" x14ac:dyDescent="0.15">
      <c r="B43" s="215"/>
      <c r="C43" s="211" t="s">
        <v>246</v>
      </c>
      <c r="U43" s="89"/>
      <c r="V43" s="94" t="s">
        <v>9</v>
      </c>
      <c r="W43" s="94" t="s">
        <v>171</v>
      </c>
      <c r="X43" s="94" t="s">
        <v>9</v>
      </c>
      <c r="Y43" s="88"/>
    </row>
    <row r="44" spans="2:25" ht="18" customHeight="1" x14ac:dyDescent="0.15">
      <c r="B44" s="215"/>
      <c r="C44" s="211" t="s">
        <v>194</v>
      </c>
      <c r="U44" s="212"/>
      <c r="V44" s="207"/>
      <c r="W44" s="207"/>
      <c r="X44" s="207"/>
      <c r="Y44" s="213"/>
    </row>
    <row r="45" spans="2:25" ht="18" customHeight="1" x14ac:dyDescent="0.15">
      <c r="B45" s="215"/>
      <c r="C45" s="211" t="s">
        <v>247</v>
      </c>
      <c r="U45" s="212"/>
      <c r="V45" s="207"/>
      <c r="W45" s="207"/>
      <c r="X45" s="207"/>
      <c r="Y45" s="213"/>
    </row>
    <row r="46" spans="2:25" ht="15" customHeight="1" x14ac:dyDescent="0.15">
      <c r="B46" s="215"/>
      <c r="U46" s="215"/>
      <c r="Y46" s="214"/>
    </row>
    <row r="47" spans="2:25" ht="15" customHeight="1" x14ac:dyDescent="0.15">
      <c r="B47" s="215" t="s">
        <v>195</v>
      </c>
      <c r="U47" s="212"/>
      <c r="V47" s="91" t="s">
        <v>170</v>
      </c>
      <c r="W47" s="91" t="s">
        <v>171</v>
      </c>
      <c r="X47" s="91" t="s">
        <v>172</v>
      </c>
      <c r="Y47" s="213"/>
    </row>
    <row r="48" spans="2:25" ht="6.75" customHeight="1" x14ac:dyDescent="0.15">
      <c r="B48" s="215"/>
      <c r="U48" s="212"/>
      <c r="V48" s="207"/>
      <c r="W48" s="207"/>
      <c r="X48" s="207"/>
      <c r="Y48" s="213"/>
    </row>
    <row r="49" spans="2:25" ht="18" customHeight="1" x14ac:dyDescent="0.15">
      <c r="B49" s="215"/>
      <c r="C49" s="211" t="s">
        <v>196</v>
      </c>
      <c r="U49" s="89"/>
      <c r="V49" s="94" t="s">
        <v>9</v>
      </c>
      <c r="W49" s="94" t="s">
        <v>171</v>
      </c>
      <c r="X49" s="94" t="s">
        <v>9</v>
      </c>
      <c r="Y49" s="88"/>
    </row>
    <row r="50" spans="2:25" ht="18" customHeight="1" x14ac:dyDescent="0.15">
      <c r="B50" s="215"/>
      <c r="C50" s="211" t="s">
        <v>197</v>
      </c>
      <c r="U50" s="215"/>
      <c r="Y50" s="214"/>
    </row>
    <row r="51" spans="2:25" ht="18" customHeight="1" x14ac:dyDescent="0.15">
      <c r="B51" s="215"/>
      <c r="C51" s="211" t="s">
        <v>248</v>
      </c>
      <c r="U51" s="89"/>
      <c r="V51" s="94" t="s">
        <v>9</v>
      </c>
      <c r="W51" s="94" t="s">
        <v>171</v>
      </c>
      <c r="X51" s="94" t="s">
        <v>9</v>
      </c>
      <c r="Y51" s="88"/>
    </row>
    <row r="52" spans="2:25" ht="18" customHeight="1" x14ac:dyDescent="0.15">
      <c r="B52" s="215"/>
      <c r="D52" s="500" t="s">
        <v>198</v>
      </c>
      <c r="E52" s="500"/>
      <c r="F52" s="500"/>
      <c r="G52" s="500"/>
      <c r="H52" s="500"/>
      <c r="I52" s="500"/>
      <c r="J52" s="500"/>
      <c r="K52" s="500"/>
      <c r="L52" s="500"/>
      <c r="M52" s="500"/>
      <c r="N52" s="500"/>
      <c r="O52" s="500"/>
      <c r="P52" s="500"/>
      <c r="Q52" s="500"/>
      <c r="R52" s="500"/>
      <c r="S52" s="500"/>
      <c r="T52" s="501"/>
      <c r="U52" s="89"/>
      <c r="V52" s="94"/>
      <c r="W52" s="94"/>
      <c r="X52" s="94"/>
      <c r="Y52" s="88"/>
    </row>
    <row r="53" spans="2:25" ht="18" customHeight="1" x14ac:dyDescent="0.15">
      <c r="B53" s="215"/>
      <c r="D53" s="500" t="s">
        <v>199</v>
      </c>
      <c r="E53" s="500"/>
      <c r="F53" s="500"/>
      <c r="G53" s="500"/>
      <c r="H53" s="500"/>
      <c r="I53" s="500"/>
      <c r="J53" s="500"/>
      <c r="K53" s="500"/>
      <c r="L53" s="500"/>
      <c r="M53" s="500"/>
      <c r="N53" s="500"/>
      <c r="O53" s="500"/>
      <c r="P53" s="500"/>
      <c r="Q53" s="500"/>
      <c r="R53" s="500"/>
      <c r="S53" s="500"/>
      <c r="T53" s="501"/>
      <c r="U53" s="89"/>
      <c r="V53" s="94"/>
      <c r="W53" s="94"/>
      <c r="X53" s="94"/>
      <c r="Y53" s="88"/>
    </row>
    <row r="54" spans="2:25" ht="18" customHeight="1" x14ac:dyDescent="0.15">
      <c r="B54" s="215"/>
      <c r="D54" s="500" t="s">
        <v>200</v>
      </c>
      <c r="E54" s="500"/>
      <c r="F54" s="500"/>
      <c r="G54" s="500"/>
      <c r="H54" s="500"/>
      <c r="I54" s="500"/>
      <c r="J54" s="500"/>
      <c r="K54" s="500"/>
      <c r="L54" s="500"/>
      <c r="M54" s="500"/>
      <c r="N54" s="500"/>
      <c r="O54" s="500"/>
      <c r="P54" s="500"/>
      <c r="Q54" s="500"/>
      <c r="R54" s="500"/>
      <c r="S54" s="500"/>
      <c r="T54" s="501"/>
      <c r="U54" s="89"/>
      <c r="V54" s="94"/>
      <c r="W54" s="94"/>
      <c r="X54" s="94"/>
      <c r="Y54" s="88"/>
    </row>
    <row r="55" spans="2:25" ht="18" customHeight="1" x14ac:dyDescent="0.15">
      <c r="B55" s="215"/>
      <c r="D55" s="500" t="s">
        <v>201</v>
      </c>
      <c r="E55" s="500"/>
      <c r="F55" s="500"/>
      <c r="G55" s="500"/>
      <c r="H55" s="500"/>
      <c r="I55" s="500"/>
      <c r="J55" s="500"/>
      <c r="K55" s="500"/>
      <c r="L55" s="500"/>
      <c r="M55" s="500"/>
      <c r="N55" s="500"/>
      <c r="O55" s="500"/>
      <c r="P55" s="500"/>
      <c r="Q55" s="500"/>
      <c r="R55" s="500"/>
      <c r="S55" s="500"/>
      <c r="T55" s="501"/>
      <c r="U55" s="89"/>
      <c r="V55" s="94"/>
      <c r="W55" s="94"/>
      <c r="X55" s="94"/>
      <c r="Y55" s="88"/>
    </row>
    <row r="56" spans="2:25" ht="18" customHeight="1" x14ac:dyDescent="0.15">
      <c r="B56" s="215"/>
      <c r="D56" s="500" t="s">
        <v>202</v>
      </c>
      <c r="E56" s="500"/>
      <c r="F56" s="500"/>
      <c r="G56" s="500"/>
      <c r="H56" s="500"/>
      <c r="I56" s="500"/>
      <c r="J56" s="500"/>
      <c r="K56" s="500"/>
      <c r="L56" s="500"/>
      <c r="M56" s="500"/>
      <c r="N56" s="500"/>
      <c r="O56" s="500"/>
      <c r="P56" s="500"/>
      <c r="Q56" s="500"/>
      <c r="R56" s="500"/>
      <c r="S56" s="500"/>
      <c r="T56" s="501"/>
      <c r="U56" s="89"/>
      <c r="V56" s="94"/>
      <c r="W56" s="94"/>
      <c r="X56" s="94"/>
      <c r="Y56" s="88"/>
    </row>
    <row r="57" spans="2:25" ht="18" customHeight="1" x14ac:dyDescent="0.15">
      <c r="B57" s="215"/>
      <c r="C57" s="211" t="s">
        <v>203</v>
      </c>
      <c r="U57" s="89"/>
      <c r="V57" s="94" t="s">
        <v>9</v>
      </c>
      <c r="W57" s="94" t="s">
        <v>171</v>
      </c>
      <c r="X57" s="94" t="s">
        <v>9</v>
      </c>
      <c r="Y57" s="88"/>
    </row>
    <row r="58" spans="2:25" ht="8.25" customHeight="1" x14ac:dyDescent="0.15">
      <c r="B58" s="219"/>
      <c r="C58" s="206"/>
      <c r="D58" s="206"/>
      <c r="E58" s="206"/>
      <c r="F58" s="206"/>
      <c r="G58" s="206"/>
      <c r="H58" s="206"/>
      <c r="I58" s="206"/>
      <c r="J58" s="206"/>
      <c r="K58" s="206"/>
      <c r="L58" s="206"/>
      <c r="M58" s="206"/>
      <c r="N58" s="206"/>
      <c r="O58" s="206"/>
      <c r="P58" s="206"/>
      <c r="Q58" s="206"/>
      <c r="R58" s="206"/>
      <c r="S58" s="206"/>
      <c r="T58" s="206"/>
      <c r="U58" s="488"/>
      <c r="V58" s="489"/>
      <c r="W58" s="489"/>
      <c r="X58" s="489"/>
      <c r="Y58" s="490"/>
    </row>
    <row r="59" spans="2:25" x14ac:dyDescent="0.15">
      <c r="B59" s="211" t="s">
        <v>204</v>
      </c>
    </row>
    <row r="60" spans="2:25" ht="14.25" customHeight="1" x14ac:dyDescent="0.15">
      <c r="B60" s="211" t="s">
        <v>205</v>
      </c>
    </row>
    <row r="61" spans="2:25" ht="9" customHeight="1" x14ac:dyDescent="0.15">
      <c r="B61" s="216"/>
      <c r="C61" s="217"/>
      <c r="D61" s="217"/>
      <c r="E61" s="217"/>
      <c r="F61" s="217"/>
      <c r="G61" s="217"/>
      <c r="H61" s="217"/>
      <c r="I61" s="217"/>
      <c r="J61" s="217"/>
      <c r="K61" s="217"/>
      <c r="L61" s="217"/>
      <c r="M61" s="217"/>
      <c r="N61" s="217"/>
      <c r="O61" s="217"/>
      <c r="P61" s="217"/>
      <c r="Q61" s="217"/>
      <c r="R61" s="217"/>
      <c r="S61" s="217"/>
      <c r="T61" s="217"/>
      <c r="U61" s="216"/>
      <c r="V61" s="217"/>
      <c r="W61" s="217"/>
      <c r="X61" s="217"/>
      <c r="Y61" s="218"/>
    </row>
    <row r="62" spans="2:25" x14ac:dyDescent="0.15">
      <c r="B62" s="215" t="s">
        <v>206</v>
      </c>
      <c r="U62" s="215"/>
      <c r="V62" s="91" t="s">
        <v>170</v>
      </c>
      <c r="W62" s="91" t="s">
        <v>171</v>
      </c>
      <c r="X62" s="91" t="s">
        <v>172</v>
      </c>
      <c r="Y62" s="214"/>
    </row>
    <row r="63" spans="2:25" ht="6.75" customHeight="1" x14ac:dyDescent="0.15">
      <c r="B63" s="215"/>
      <c r="U63" s="215"/>
      <c r="Y63" s="214"/>
    </row>
    <row r="64" spans="2:25" ht="18" customHeight="1" x14ac:dyDescent="0.15">
      <c r="B64" s="215"/>
      <c r="C64" s="211" t="s">
        <v>207</v>
      </c>
      <c r="U64" s="89"/>
      <c r="V64" s="94" t="s">
        <v>9</v>
      </c>
      <c r="W64" s="94" t="s">
        <v>171</v>
      </c>
      <c r="X64" s="94" t="s">
        <v>9</v>
      </c>
      <c r="Y64" s="88"/>
    </row>
    <row r="65" spans="2:25" ht="18" customHeight="1" x14ac:dyDescent="0.15">
      <c r="B65" s="215"/>
      <c r="C65" s="211" t="s">
        <v>208</v>
      </c>
      <c r="U65" s="215"/>
      <c r="Y65" s="214"/>
    </row>
    <row r="66" spans="2:25" ht="18" customHeight="1" x14ac:dyDescent="0.15">
      <c r="B66" s="215"/>
      <c r="C66" s="211" t="s">
        <v>209</v>
      </c>
      <c r="U66" s="215"/>
      <c r="Y66" s="214"/>
    </row>
    <row r="67" spans="2:25" ht="6" customHeight="1" x14ac:dyDescent="0.15">
      <c r="B67" s="219"/>
      <c r="C67" s="206"/>
      <c r="D67" s="206"/>
      <c r="E67" s="206"/>
      <c r="F67" s="206"/>
      <c r="G67" s="206"/>
      <c r="H67" s="206"/>
      <c r="I67" s="206"/>
      <c r="J67" s="206"/>
      <c r="K67" s="206"/>
      <c r="L67" s="206"/>
      <c r="M67" s="206"/>
      <c r="N67" s="206"/>
      <c r="O67" s="206"/>
      <c r="P67" s="206"/>
      <c r="Q67" s="206"/>
      <c r="R67" s="206"/>
      <c r="S67" s="206"/>
      <c r="T67" s="206"/>
      <c r="U67" s="219"/>
      <c r="V67" s="206"/>
      <c r="W67" s="206"/>
      <c r="X67" s="206"/>
      <c r="Y67" s="220"/>
    </row>
    <row r="122" spans="3:7" x14ac:dyDescent="0.15">
      <c r="C122" s="206"/>
      <c r="D122" s="206"/>
      <c r="E122" s="206"/>
      <c r="F122" s="206"/>
      <c r="G122" s="206"/>
    </row>
    <row r="123" spans="3:7" x14ac:dyDescent="0.15">
      <c r="C123" s="21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codeName="Sheet6">
    <tabColor rgb="FFFFC000"/>
    <pageSetUpPr fitToPage="1"/>
  </sheetPr>
  <dimension ref="B1:Y122"/>
  <sheetViews>
    <sheetView zoomScaleNormal="100" zoomScaleSheetLayoutView="80" workbookViewId="0">
      <selection activeCell="AG14" sqref="AG14"/>
    </sheetView>
  </sheetViews>
  <sheetFormatPr defaultColWidth="4" defaultRowHeight="13.5" x14ac:dyDescent="0.15"/>
  <cols>
    <col min="1" max="1" width="2.125" style="211" customWidth="1"/>
    <col min="2" max="2" width="1.625" style="211" customWidth="1"/>
    <col min="3" max="19" width="3.875" style="211" customWidth="1"/>
    <col min="20" max="20" width="7.75" style="211" customWidth="1"/>
    <col min="21" max="25" width="3.25" style="211" customWidth="1"/>
    <col min="26" max="26" width="2.125" style="211" customWidth="1"/>
    <col min="27" max="16384" width="4" style="211"/>
  </cols>
  <sheetData>
    <row r="1" spans="2:25" ht="6.75" customHeight="1" x14ac:dyDescent="0.15"/>
    <row r="2" spans="2:25" x14ac:dyDescent="0.15">
      <c r="B2" s="211" t="s">
        <v>319</v>
      </c>
    </row>
    <row r="3" spans="2:25" ht="15.75" customHeight="1" x14ac:dyDescent="0.15">
      <c r="P3" s="209" t="s">
        <v>96</v>
      </c>
      <c r="Q3" s="498"/>
      <c r="R3" s="498"/>
      <c r="S3" s="207" t="s">
        <v>97</v>
      </c>
      <c r="T3" s="498"/>
      <c r="U3" s="498"/>
      <c r="V3" s="207" t="s">
        <v>165</v>
      </c>
      <c r="W3" s="498"/>
      <c r="X3" s="498"/>
      <c r="Y3" s="207" t="s">
        <v>166</v>
      </c>
    </row>
    <row r="4" spans="2:25" ht="10.5" customHeight="1" x14ac:dyDescent="0.15"/>
    <row r="5" spans="2:25" ht="27.75" customHeight="1" x14ac:dyDescent="0.15">
      <c r="B5" s="502" t="s">
        <v>298</v>
      </c>
      <c r="C5" s="502"/>
      <c r="D5" s="502"/>
      <c r="E5" s="502"/>
      <c r="F5" s="502"/>
      <c r="G5" s="502"/>
      <c r="H5" s="502"/>
      <c r="I5" s="502"/>
      <c r="J5" s="502"/>
      <c r="K5" s="502"/>
      <c r="L5" s="502"/>
      <c r="M5" s="502"/>
      <c r="N5" s="502"/>
      <c r="O5" s="502"/>
      <c r="P5" s="502"/>
      <c r="Q5" s="502"/>
      <c r="R5" s="502"/>
      <c r="S5" s="502"/>
      <c r="T5" s="502"/>
      <c r="U5" s="502"/>
      <c r="V5" s="502"/>
      <c r="W5" s="502"/>
      <c r="X5" s="502"/>
      <c r="Y5" s="502"/>
    </row>
    <row r="7" spans="2:25" ht="23.25" customHeight="1" x14ac:dyDescent="0.15">
      <c r="B7" s="491" t="s">
        <v>299</v>
      </c>
      <c r="C7" s="491"/>
      <c r="D7" s="491"/>
      <c r="E7" s="491"/>
      <c r="F7" s="491"/>
      <c r="G7" s="491"/>
      <c r="H7" s="491"/>
      <c r="I7" s="491"/>
      <c r="J7" s="491"/>
      <c r="K7" s="491"/>
      <c r="L7" s="491"/>
      <c r="M7" s="491"/>
      <c r="N7" s="491"/>
      <c r="O7" s="491"/>
      <c r="P7" s="491"/>
      <c r="Q7" s="491"/>
      <c r="R7" s="491"/>
      <c r="S7" s="491"/>
      <c r="T7" s="491"/>
      <c r="U7" s="491"/>
      <c r="V7" s="491"/>
      <c r="W7" s="491"/>
      <c r="X7" s="491"/>
      <c r="Y7" s="506"/>
    </row>
    <row r="8" spans="2:25" ht="23.25" customHeight="1" x14ac:dyDescent="0.15">
      <c r="B8" s="506" t="s">
        <v>300</v>
      </c>
      <c r="C8" s="506"/>
      <c r="D8" s="506"/>
      <c r="E8" s="506"/>
      <c r="F8" s="506"/>
      <c r="G8" s="506"/>
      <c r="H8" s="506"/>
      <c r="I8" s="507"/>
      <c r="J8" s="507"/>
      <c r="K8" s="507"/>
      <c r="L8" s="507"/>
      <c r="M8" s="507"/>
      <c r="N8" s="507"/>
      <c r="O8" s="507"/>
      <c r="P8" s="507"/>
      <c r="Q8" s="507"/>
      <c r="R8" s="507"/>
      <c r="S8" s="507"/>
      <c r="T8" s="507"/>
      <c r="U8" s="507"/>
      <c r="V8" s="507"/>
      <c r="W8" s="507"/>
      <c r="X8" s="507"/>
      <c r="Y8" s="507"/>
    </row>
    <row r="9" spans="2:25" ht="23.25" customHeight="1" x14ac:dyDescent="0.15">
      <c r="B9" s="506" t="s">
        <v>301</v>
      </c>
      <c r="C9" s="506"/>
      <c r="D9" s="506"/>
      <c r="E9" s="506"/>
      <c r="F9" s="506"/>
      <c r="G9" s="506"/>
      <c r="H9" s="506"/>
      <c r="I9" s="92" t="s">
        <v>9</v>
      </c>
      <c r="J9" s="221" t="s">
        <v>167</v>
      </c>
      <c r="K9" s="221"/>
      <c r="L9" s="221"/>
      <c r="M9" s="221"/>
      <c r="N9" s="93" t="s">
        <v>9</v>
      </c>
      <c r="O9" s="221" t="s">
        <v>168</v>
      </c>
      <c r="P9" s="221"/>
      <c r="Q9" s="221"/>
      <c r="R9" s="221"/>
      <c r="S9" s="93" t="s">
        <v>9</v>
      </c>
      <c r="T9" s="221" t="s">
        <v>169</v>
      </c>
      <c r="U9" s="221"/>
      <c r="V9" s="221"/>
      <c r="W9" s="221"/>
      <c r="X9" s="221"/>
      <c r="Y9" s="224"/>
    </row>
    <row r="11" spans="2:25" ht="6" customHeight="1" x14ac:dyDescent="0.15">
      <c r="B11" s="216"/>
      <c r="C11" s="217"/>
      <c r="D11" s="217"/>
      <c r="E11" s="217"/>
      <c r="F11" s="217"/>
      <c r="G11" s="217"/>
      <c r="H11" s="217"/>
      <c r="I11" s="217"/>
      <c r="J11" s="217"/>
      <c r="K11" s="217"/>
      <c r="L11" s="217"/>
      <c r="M11" s="217"/>
      <c r="N11" s="217"/>
      <c r="O11" s="217"/>
      <c r="P11" s="217"/>
      <c r="Q11" s="217"/>
      <c r="R11" s="217"/>
      <c r="S11" s="217"/>
      <c r="T11" s="217"/>
      <c r="U11" s="216"/>
      <c r="V11" s="217"/>
      <c r="W11" s="217"/>
      <c r="X11" s="217"/>
      <c r="Y11" s="218"/>
    </row>
    <row r="12" spans="2:25" x14ac:dyDescent="0.15">
      <c r="B12" s="215" t="s">
        <v>302</v>
      </c>
      <c r="U12" s="215"/>
      <c r="V12" s="91" t="s">
        <v>170</v>
      </c>
      <c r="W12" s="91" t="s">
        <v>171</v>
      </c>
      <c r="X12" s="91" t="s">
        <v>172</v>
      </c>
      <c r="Y12" s="214"/>
    </row>
    <row r="13" spans="2:25" ht="6" customHeight="1" x14ac:dyDescent="0.15">
      <c r="B13" s="215"/>
      <c r="U13" s="215"/>
      <c r="Y13" s="214"/>
    </row>
    <row r="14" spans="2:25" ht="18" customHeight="1" x14ac:dyDescent="0.15">
      <c r="B14" s="215"/>
      <c r="C14" s="211" t="s">
        <v>303</v>
      </c>
      <c r="U14" s="89"/>
      <c r="V14" s="94" t="s">
        <v>9</v>
      </c>
      <c r="W14" s="94" t="s">
        <v>171</v>
      </c>
      <c r="X14" s="94" t="s">
        <v>9</v>
      </c>
      <c r="Y14" s="88"/>
    </row>
    <row r="15" spans="2:25" ht="18" customHeight="1" x14ac:dyDescent="0.15">
      <c r="B15" s="215"/>
      <c r="C15" s="211" t="s">
        <v>304</v>
      </c>
      <c r="U15" s="89"/>
      <c r="V15" s="2"/>
      <c r="W15" s="2"/>
      <c r="X15" s="2"/>
      <c r="Y15" s="88"/>
    </row>
    <row r="16" spans="2:25" ht="18" customHeight="1" x14ac:dyDescent="0.15">
      <c r="B16" s="215"/>
      <c r="U16" s="89"/>
      <c r="V16" s="2"/>
      <c r="W16" s="2"/>
      <c r="X16" s="2"/>
      <c r="Y16" s="88"/>
    </row>
    <row r="17" spans="2:25" ht="18" customHeight="1" x14ac:dyDescent="0.15">
      <c r="B17" s="215"/>
      <c r="C17" s="211" t="s">
        <v>184</v>
      </c>
      <c r="D17" s="491" t="s">
        <v>187</v>
      </c>
      <c r="E17" s="491"/>
      <c r="F17" s="491"/>
      <c r="G17" s="491"/>
      <c r="H17" s="491"/>
      <c r="I17" s="208" t="s">
        <v>186</v>
      </c>
      <c r="J17" s="210"/>
      <c r="K17" s="210"/>
      <c r="L17" s="492"/>
      <c r="M17" s="492"/>
      <c r="N17" s="492"/>
      <c r="O17" s="205" t="s">
        <v>174</v>
      </c>
      <c r="U17" s="212"/>
      <c r="V17" s="207"/>
      <c r="W17" s="207"/>
      <c r="X17" s="207"/>
      <c r="Y17" s="213"/>
    </row>
    <row r="18" spans="2:25" ht="18" customHeight="1" x14ac:dyDescent="0.15">
      <c r="B18" s="215"/>
      <c r="C18" s="211" t="s">
        <v>184</v>
      </c>
      <c r="D18" s="491" t="s">
        <v>187</v>
      </c>
      <c r="E18" s="491"/>
      <c r="F18" s="491"/>
      <c r="G18" s="491"/>
      <c r="H18" s="491"/>
      <c r="I18" s="208" t="s">
        <v>305</v>
      </c>
      <c r="J18" s="210"/>
      <c r="K18" s="210"/>
      <c r="L18" s="492"/>
      <c r="M18" s="492"/>
      <c r="N18" s="492"/>
      <c r="O18" s="205" t="s">
        <v>174</v>
      </c>
      <c r="U18" s="212"/>
      <c r="V18" s="207"/>
      <c r="W18" s="207"/>
      <c r="X18" s="207"/>
      <c r="Y18" s="213"/>
    </row>
    <row r="19" spans="2:25" ht="18" customHeight="1" x14ac:dyDescent="0.15">
      <c r="B19" s="215"/>
      <c r="D19" s="207"/>
      <c r="E19" s="207"/>
      <c r="F19" s="207"/>
      <c r="G19" s="207"/>
      <c r="H19" s="207"/>
      <c r="O19" s="207"/>
      <c r="U19" s="212"/>
      <c r="V19" s="207"/>
      <c r="W19" s="207"/>
      <c r="X19" s="207"/>
      <c r="Y19" s="213"/>
    </row>
    <row r="20" spans="2:25" ht="18" customHeight="1" x14ac:dyDescent="0.15">
      <c r="B20" s="215"/>
      <c r="C20" s="211" t="s">
        <v>306</v>
      </c>
      <c r="U20" s="89"/>
      <c r="V20" s="94" t="s">
        <v>9</v>
      </c>
      <c r="W20" s="94" t="s">
        <v>171</v>
      </c>
      <c r="X20" s="94" t="s">
        <v>9</v>
      </c>
      <c r="Y20" s="88"/>
    </row>
    <row r="21" spans="2:25" ht="18" customHeight="1" x14ac:dyDescent="0.15">
      <c r="B21" s="215"/>
      <c r="C21" s="211" t="s">
        <v>307</v>
      </c>
      <c r="U21" s="89"/>
      <c r="V21" s="2"/>
      <c r="W21" s="2"/>
      <c r="X21" s="2"/>
      <c r="Y21" s="88"/>
    </row>
    <row r="22" spans="2:25" ht="18" customHeight="1" x14ac:dyDescent="0.15">
      <c r="B22" s="215"/>
      <c r="C22" s="211" t="s">
        <v>308</v>
      </c>
      <c r="T22" s="211" t="s">
        <v>189</v>
      </c>
      <c r="U22" s="89"/>
      <c r="V22" s="94" t="s">
        <v>9</v>
      </c>
      <c r="W22" s="94" t="s">
        <v>171</v>
      </c>
      <c r="X22" s="94" t="s">
        <v>9</v>
      </c>
      <c r="Y22" s="88"/>
    </row>
    <row r="23" spans="2:25" ht="18" customHeight="1" x14ac:dyDescent="0.15">
      <c r="B23" s="215"/>
      <c r="C23" s="211" t="s">
        <v>309</v>
      </c>
      <c r="U23" s="89"/>
      <c r="V23" s="94" t="s">
        <v>9</v>
      </c>
      <c r="W23" s="94" t="s">
        <v>171</v>
      </c>
      <c r="X23" s="94" t="s">
        <v>9</v>
      </c>
      <c r="Y23" s="88"/>
    </row>
    <row r="24" spans="2:25" ht="18" customHeight="1" x14ac:dyDescent="0.15">
      <c r="B24" s="215"/>
      <c r="C24" s="211" t="s">
        <v>310</v>
      </c>
      <c r="U24" s="89"/>
      <c r="V24" s="94" t="s">
        <v>9</v>
      </c>
      <c r="W24" s="94" t="s">
        <v>171</v>
      </c>
      <c r="X24" s="94" t="s">
        <v>9</v>
      </c>
      <c r="Y24" s="88"/>
    </row>
    <row r="25" spans="2:25" ht="18" customHeight="1" x14ac:dyDescent="0.15">
      <c r="B25" s="215"/>
      <c r="C25" s="211" t="s">
        <v>311</v>
      </c>
      <c r="U25" s="89"/>
      <c r="V25" s="2"/>
      <c r="W25" s="2"/>
      <c r="X25" s="2"/>
      <c r="Y25" s="88"/>
    </row>
    <row r="26" spans="2:25" ht="18" customHeight="1" x14ac:dyDescent="0.15">
      <c r="B26" s="215"/>
      <c r="C26" s="211" t="s">
        <v>320</v>
      </c>
      <c r="U26" s="89"/>
      <c r="V26" s="94" t="s">
        <v>9</v>
      </c>
      <c r="W26" s="94" t="s">
        <v>171</v>
      </c>
      <c r="X26" s="94" t="s">
        <v>9</v>
      </c>
      <c r="Y26" s="88"/>
    </row>
    <row r="27" spans="2:25" ht="18" customHeight="1" x14ac:dyDescent="0.15">
      <c r="B27" s="215"/>
      <c r="C27" s="211" t="s">
        <v>239</v>
      </c>
      <c r="U27" s="89"/>
      <c r="V27" s="94"/>
      <c r="W27" s="94"/>
      <c r="X27" s="94"/>
      <c r="Y27" s="88"/>
    </row>
    <row r="28" spans="2:25" ht="18" customHeight="1" x14ac:dyDescent="0.15">
      <c r="B28" s="215"/>
      <c r="C28" s="211" t="s">
        <v>240</v>
      </c>
      <c r="U28" s="89"/>
      <c r="V28" s="94"/>
      <c r="W28" s="94"/>
      <c r="X28" s="94"/>
      <c r="Y28" s="88"/>
    </row>
    <row r="29" spans="2:25" ht="18" customHeight="1" x14ac:dyDescent="0.15">
      <c r="B29" s="215"/>
      <c r="C29" s="211" t="s">
        <v>321</v>
      </c>
      <c r="U29" s="89"/>
      <c r="V29" s="94" t="s">
        <v>9</v>
      </c>
      <c r="W29" s="94" t="s">
        <v>171</v>
      </c>
      <c r="X29" s="94" t="s">
        <v>9</v>
      </c>
      <c r="Y29" s="88"/>
    </row>
    <row r="30" spans="2:25" ht="18" customHeight="1" x14ac:dyDescent="0.15">
      <c r="B30" s="215"/>
      <c r="C30" s="211" t="s">
        <v>312</v>
      </c>
      <c r="U30" s="89"/>
      <c r="V30" s="2"/>
      <c r="W30" s="2"/>
      <c r="X30" s="2"/>
      <c r="Y30" s="88"/>
    </row>
    <row r="31" spans="2:25" ht="18" customHeight="1" x14ac:dyDescent="0.15">
      <c r="B31" s="215"/>
      <c r="D31" s="211" t="s">
        <v>242</v>
      </c>
      <c r="U31" s="89"/>
      <c r="V31" s="94" t="s">
        <v>9</v>
      </c>
      <c r="W31" s="94" t="s">
        <v>171</v>
      </c>
      <c r="X31" s="94" t="s">
        <v>9</v>
      </c>
      <c r="Y31" s="88"/>
    </row>
    <row r="32" spans="2:25" ht="18" customHeight="1" x14ac:dyDescent="0.15">
      <c r="B32" s="215"/>
      <c r="D32" s="211" t="s">
        <v>243</v>
      </c>
      <c r="U32" s="89"/>
      <c r="V32" s="94" t="s">
        <v>9</v>
      </c>
      <c r="W32" s="94" t="s">
        <v>171</v>
      </c>
      <c r="X32" s="94" t="s">
        <v>9</v>
      </c>
      <c r="Y32" s="88"/>
    </row>
    <row r="33" spans="2:25" ht="18" customHeight="1" x14ac:dyDescent="0.15">
      <c r="B33" s="215"/>
      <c r="C33" s="211" t="s">
        <v>313</v>
      </c>
      <c r="U33" s="89"/>
      <c r="V33" s="94" t="s">
        <v>9</v>
      </c>
      <c r="W33" s="94" t="s">
        <v>171</v>
      </c>
      <c r="X33" s="94" t="s">
        <v>9</v>
      </c>
      <c r="Y33" s="88"/>
    </row>
    <row r="34" spans="2:25" ht="18" customHeight="1" x14ac:dyDescent="0.15">
      <c r="B34" s="215"/>
      <c r="C34" s="211" t="s">
        <v>314</v>
      </c>
      <c r="U34" s="89"/>
      <c r="V34" s="2"/>
      <c r="W34" s="2"/>
      <c r="X34" s="2"/>
      <c r="Y34" s="88"/>
    </row>
    <row r="35" spans="2:25" ht="18" customHeight="1" x14ac:dyDescent="0.15">
      <c r="B35" s="215"/>
      <c r="C35" s="211" t="s">
        <v>315</v>
      </c>
      <c r="U35" s="89"/>
      <c r="V35" s="94" t="s">
        <v>9</v>
      </c>
      <c r="W35" s="94" t="s">
        <v>171</v>
      </c>
      <c r="X35" s="94" t="s">
        <v>9</v>
      </c>
      <c r="Y35" s="88"/>
    </row>
    <row r="36" spans="2:25" ht="18" customHeight="1" x14ac:dyDescent="0.15">
      <c r="B36" s="215"/>
      <c r="C36" s="211" t="s">
        <v>316</v>
      </c>
      <c r="U36" s="89"/>
      <c r="V36" s="2"/>
      <c r="W36" s="2"/>
      <c r="X36" s="2"/>
      <c r="Y36" s="88"/>
    </row>
    <row r="37" spans="2:25" ht="18" customHeight="1" x14ac:dyDescent="0.15">
      <c r="B37" s="215"/>
      <c r="C37" s="211" t="s">
        <v>317</v>
      </c>
      <c r="U37" s="89"/>
      <c r="V37" s="94" t="s">
        <v>9</v>
      </c>
      <c r="W37" s="94" t="s">
        <v>171</v>
      </c>
      <c r="X37" s="94" t="s">
        <v>9</v>
      </c>
      <c r="Y37" s="88"/>
    </row>
    <row r="38" spans="2:25" ht="18" customHeight="1" x14ac:dyDescent="0.15">
      <c r="B38" s="215"/>
      <c r="C38" s="211" t="s">
        <v>194</v>
      </c>
      <c r="U38" s="89"/>
      <c r="V38" s="2"/>
      <c r="W38" s="2"/>
      <c r="X38" s="2"/>
      <c r="Y38" s="88"/>
    </row>
    <row r="39" spans="2:25" ht="18" customHeight="1" x14ac:dyDescent="0.15">
      <c r="B39" s="219"/>
      <c r="C39" s="206" t="s">
        <v>318</v>
      </c>
      <c r="D39" s="206"/>
      <c r="E39" s="206"/>
      <c r="F39" s="206"/>
      <c r="G39" s="206"/>
      <c r="H39" s="206"/>
      <c r="I39" s="206"/>
      <c r="J39" s="206"/>
      <c r="K39" s="206"/>
      <c r="L39" s="206"/>
      <c r="M39" s="206"/>
      <c r="N39" s="206"/>
      <c r="O39" s="206"/>
      <c r="P39" s="206"/>
      <c r="Q39" s="206"/>
      <c r="R39" s="206"/>
      <c r="S39" s="206"/>
      <c r="T39" s="206"/>
      <c r="U39" s="222"/>
      <c r="V39" s="223"/>
      <c r="W39" s="223"/>
      <c r="X39" s="223"/>
      <c r="Y39" s="227"/>
    </row>
    <row r="40" spans="2:25" x14ac:dyDescent="0.15">
      <c r="B40" s="211" t="s">
        <v>204</v>
      </c>
    </row>
    <row r="41" spans="2:25" ht="14.25" customHeight="1" x14ac:dyDescent="0.15">
      <c r="B41" s="211" t="s">
        <v>205</v>
      </c>
    </row>
    <row r="43" spans="2:25" ht="14.25" customHeight="1" x14ac:dyDescent="0.15"/>
    <row r="121" spans="3:7" x14ac:dyDescent="0.15">
      <c r="C121" s="206"/>
      <c r="D121" s="206"/>
      <c r="E121" s="206"/>
      <c r="F121" s="206"/>
      <c r="G121" s="206"/>
    </row>
    <row r="122" spans="3:7" x14ac:dyDescent="0.15">
      <c r="C122" s="21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F1E16-1295-4B1F-9854-0D6B85A6E680}">
  <sheetPr codeName="Sheet7">
    <tabColor rgb="FFFFFF00"/>
    <pageSetUpPr fitToPage="1"/>
  </sheetPr>
  <dimension ref="B1:BF57"/>
  <sheetViews>
    <sheetView zoomScale="40" zoomScaleNormal="40" workbookViewId="0">
      <selection activeCell="BN41" sqref="BN41"/>
    </sheetView>
  </sheetViews>
  <sheetFormatPr defaultColWidth="5" defaultRowHeight="14.25" x14ac:dyDescent="0.15"/>
  <cols>
    <col min="1" max="1" width="1.5" style="265" customWidth="1"/>
    <col min="2" max="56" width="6.25" style="265" customWidth="1"/>
    <col min="57" max="16384" width="5" style="265"/>
  </cols>
  <sheetData>
    <row r="1" spans="2:57" s="237" customFormat="1" ht="20.25" customHeight="1" x14ac:dyDescent="0.15">
      <c r="C1" s="238" t="s">
        <v>327</v>
      </c>
      <c r="D1" s="238"/>
      <c r="G1" s="239" t="s">
        <v>328</v>
      </c>
      <c r="J1" s="238"/>
      <c r="K1" s="238"/>
      <c r="L1" s="238"/>
      <c r="M1" s="238"/>
      <c r="AK1" s="240" t="s">
        <v>329</v>
      </c>
      <c r="AL1" s="240" t="s">
        <v>330</v>
      </c>
      <c r="AM1" s="621" t="s">
        <v>331</v>
      </c>
      <c r="AN1" s="621"/>
      <c r="AO1" s="621"/>
      <c r="AP1" s="621"/>
      <c r="AQ1" s="621"/>
      <c r="AR1" s="621"/>
      <c r="AS1" s="621"/>
      <c r="AT1" s="621"/>
      <c r="AU1" s="621"/>
      <c r="AV1" s="621"/>
      <c r="AW1" s="621"/>
      <c r="AX1" s="621"/>
      <c r="AY1" s="621"/>
      <c r="AZ1" s="621"/>
      <c r="BA1" s="621"/>
      <c r="BB1" s="241" t="s">
        <v>332</v>
      </c>
    </row>
    <row r="2" spans="2:57" s="242" customFormat="1" ht="20.25" customHeight="1" x14ac:dyDescent="0.15">
      <c r="D2" s="239"/>
      <c r="H2" s="239"/>
      <c r="I2" s="240"/>
      <c r="J2" s="240"/>
      <c r="K2" s="240"/>
      <c r="L2" s="240"/>
      <c r="M2" s="240"/>
      <c r="T2" s="240" t="s">
        <v>333</v>
      </c>
      <c r="U2" s="622">
        <v>6</v>
      </c>
      <c r="V2" s="622"/>
      <c r="W2" s="240" t="s">
        <v>330</v>
      </c>
      <c r="X2" s="623">
        <f>IF(U2=0,"",YEAR(DATE(2018+U2,1,1)))</f>
        <v>2024</v>
      </c>
      <c r="Y2" s="623"/>
      <c r="Z2" s="242" t="s">
        <v>334</v>
      </c>
      <c r="AA2" s="242" t="s">
        <v>335</v>
      </c>
      <c r="AB2" s="622">
        <v>4</v>
      </c>
      <c r="AC2" s="622"/>
      <c r="AD2" s="242" t="s">
        <v>336</v>
      </c>
      <c r="AJ2" s="241"/>
      <c r="AK2" s="240" t="s">
        <v>337</v>
      </c>
      <c r="AL2" s="240" t="s">
        <v>330</v>
      </c>
      <c r="AM2" s="622"/>
      <c r="AN2" s="622"/>
      <c r="AO2" s="622"/>
      <c r="AP2" s="622"/>
      <c r="AQ2" s="622"/>
      <c r="AR2" s="622"/>
      <c r="AS2" s="622"/>
      <c r="AT2" s="622"/>
      <c r="AU2" s="622"/>
      <c r="AV2" s="622"/>
      <c r="AW2" s="622"/>
      <c r="AX2" s="622"/>
      <c r="AY2" s="622"/>
      <c r="AZ2" s="622"/>
      <c r="BA2" s="622"/>
      <c r="BB2" s="241" t="s">
        <v>332</v>
      </c>
      <c r="BC2" s="240"/>
      <c r="BD2" s="240"/>
      <c r="BE2" s="240"/>
    </row>
    <row r="3" spans="2:57" s="242" customFormat="1" ht="20.25" customHeight="1" x14ac:dyDescent="0.15">
      <c r="D3" s="239"/>
      <c r="H3" s="239"/>
      <c r="I3" s="240"/>
      <c r="J3" s="240"/>
      <c r="K3" s="240"/>
      <c r="L3" s="240"/>
      <c r="M3" s="240"/>
      <c r="T3" s="243"/>
      <c r="U3" s="244"/>
      <c r="V3" s="244"/>
      <c r="W3" s="245"/>
      <c r="X3" s="244"/>
      <c r="Y3" s="244"/>
      <c r="Z3" s="246"/>
      <c r="AA3" s="246"/>
      <c r="AB3" s="244"/>
      <c r="AC3" s="244"/>
      <c r="AD3" s="247"/>
      <c r="AJ3" s="241"/>
      <c r="AK3" s="240"/>
      <c r="AL3" s="240"/>
      <c r="AM3" s="248"/>
      <c r="AN3" s="248"/>
      <c r="AO3" s="248"/>
      <c r="AP3" s="248"/>
      <c r="AQ3" s="248"/>
      <c r="AR3" s="248"/>
      <c r="AS3" s="248"/>
      <c r="AT3" s="248"/>
      <c r="AU3" s="248"/>
      <c r="AV3" s="248"/>
      <c r="AW3" s="248"/>
      <c r="AX3" s="248"/>
      <c r="AY3" s="249" t="s">
        <v>338</v>
      </c>
      <c r="AZ3" s="624" t="s">
        <v>339</v>
      </c>
      <c r="BA3" s="624"/>
      <c r="BB3" s="624"/>
      <c r="BC3" s="624"/>
      <c r="BD3" s="240"/>
      <c r="BE3" s="240"/>
    </row>
    <row r="4" spans="2:57" s="242" customFormat="1" ht="20.25" customHeight="1" x14ac:dyDescent="0.15">
      <c r="B4" s="250"/>
      <c r="C4" s="250"/>
      <c r="D4" s="250"/>
      <c r="E4" s="250"/>
      <c r="F4" s="250"/>
      <c r="G4" s="250"/>
      <c r="H4" s="250"/>
      <c r="I4" s="250"/>
      <c r="J4" s="251"/>
      <c r="K4" s="252"/>
      <c r="L4" s="252"/>
      <c r="M4" s="252"/>
      <c r="N4" s="252"/>
      <c r="O4" s="252"/>
      <c r="P4" s="253"/>
      <c r="Q4" s="252"/>
      <c r="R4" s="252"/>
      <c r="Z4" s="246"/>
      <c r="AA4" s="246"/>
      <c r="AB4" s="244"/>
      <c r="AC4" s="244"/>
      <c r="AD4" s="247"/>
      <c r="AJ4" s="241"/>
      <c r="AK4" s="240"/>
      <c r="AL4" s="240"/>
      <c r="AM4" s="248"/>
      <c r="AN4" s="248"/>
      <c r="AO4" s="248"/>
      <c r="AP4" s="248"/>
      <c r="AQ4" s="248"/>
      <c r="AR4" s="248"/>
      <c r="AS4" s="248"/>
      <c r="AT4" s="248"/>
      <c r="AU4" s="248"/>
      <c r="AV4" s="248"/>
      <c r="AW4" s="248"/>
      <c r="AX4" s="248"/>
      <c r="AY4" s="249" t="s">
        <v>340</v>
      </c>
      <c r="AZ4" s="624" t="s">
        <v>341</v>
      </c>
      <c r="BA4" s="624"/>
      <c r="BB4" s="624"/>
      <c r="BC4" s="624"/>
      <c r="BD4" s="240"/>
      <c r="BE4" s="240"/>
    </row>
    <row r="5" spans="2:57" s="242" customFormat="1" ht="20.25" customHeight="1" x14ac:dyDescent="0.15">
      <c r="B5" s="254"/>
      <c r="C5" s="254"/>
      <c r="D5" s="254"/>
      <c r="E5" s="254"/>
      <c r="F5" s="254"/>
      <c r="G5" s="254"/>
      <c r="H5" s="254"/>
      <c r="I5" s="254"/>
      <c r="J5" s="252"/>
      <c r="K5" s="255"/>
      <c r="L5" s="256"/>
      <c r="M5" s="256"/>
      <c r="N5" s="256"/>
      <c r="O5" s="256"/>
      <c r="P5" s="254"/>
      <c r="Q5" s="250"/>
      <c r="R5" s="250"/>
      <c r="S5" s="237"/>
      <c r="Z5" s="246"/>
      <c r="AA5" s="246"/>
      <c r="AB5" s="244"/>
      <c r="AC5" s="244"/>
      <c r="AD5" s="237"/>
      <c r="AE5" s="237"/>
      <c r="AF5" s="237"/>
      <c r="AG5" s="237"/>
      <c r="AJ5" s="237" t="s">
        <v>342</v>
      </c>
      <c r="AK5" s="237"/>
      <c r="AL5" s="237"/>
      <c r="AM5" s="237"/>
      <c r="AN5" s="237"/>
      <c r="AO5" s="237"/>
      <c r="AP5" s="237"/>
      <c r="AQ5" s="237"/>
      <c r="AR5" s="250"/>
      <c r="AS5" s="250"/>
      <c r="AT5" s="257"/>
      <c r="AU5" s="237"/>
      <c r="AV5" s="587">
        <v>40</v>
      </c>
      <c r="AW5" s="588"/>
      <c r="AX5" s="257" t="s">
        <v>343</v>
      </c>
      <c r="AY5" s="237"/>
      <c r="AZ5" s="587">
        <v>160</v>
      </c>
      <c r="BA5" s="588"/>
      <c r="BB5" s="257" t="s">
        <v>344</v>
      </c>
      <c r="BC5" s="237"/>
      <c r="BE5" s="240"/>
    </row>
    <row r="6" spans="2:57" s="242" customFormat="1" ht="20.25" customHeight="1" x14ac:dyDescent="0.15">
      <c r="B6" s="254"/>
      <c r="C6" s="254"/>
      <c r="D6" s="254"/>
      <c r="E6" s="254"/>
      <c r="F6" s="254"/>
      <c r="G6" s="254"/>
      <c r="H6" s="254"/>
      <c r="I6" s="254"/>
      <c r="J6" s="252"/>
      <c r="K6" s="255"/>
      <c r="L6" s="256"/>
      <c r="M6" s="256"/>
      <c r="N6" s="256"/>
      <c r="O6" s="256"/>
      <c r="P6" s="254"/>
      <c r="Q6" s="250"/>
      <c r="R6" s="250"/>
      <c r="S6" s="237"/>
      <c r="Z6" s="246"/>
      <c r="AA6" s="246"/>
      <c r="AB6" s="244"/>
      <c r="AC6" s="244"/>
      <c r="AD6" s="237"/>
      <c r="AE6" s="237"/>
      <c r="AF6" s="237"/>
      <c r="AG6" s="237"/>
      <c r="AJ6" s="237"/>
      <c r="AK6" s="237"/>
      <c r="AL6" s="237"/>
      <c r="AM6" s="237"/>
      <c r="AN6" s="237"/>
      <c r="AO6" s="237"/>
      <c r="AP6" s="237"/>
      <c r="AQ6" s="237" t="s">
        <v>345</v>
      </c>
      <c r="AR6" s="237"/>
      <c r="AS6" s="258"/>
      <c r="AT6" s="258"/>
      <c r="AU6" s="258"/>
      <c r="AV6" s="237"/>
      <c r="AW6" s="237"/>
      <c r="AX6" s="259"/>
      <c r="AY6" s="237"/>
      <c r="AZ6" s="587">
        <v>100</v>
      </c>
      <c r="BA6" s="588"/>
      <c r="BB6" s="257" t="s">
        <v>346</v>
      </c>
      <c r="BC6" s="237"/>
      <c r="BE6" s="240"/>
    </row>
    <row r="7" spans="2:57" s="242" customFormat="1" ht="20.25" customHeight="1" x14ac:dyDescent="0.15">
      <c r="B7" s="254"/>
      <c r="C7" s="254"/>
      <c r="D7" s="254"/>
      <c r="E7" s="254"/>
      <c r="F7" s="254"/>
      <c r="G7" s="254"/>
      <c r="H7" s="254"/>
      <c r="I7" s="254"/>
      <c r="J7" s="254"/>
      <c r="K7" s="260"/>
      <c r="L7" s="260"/>
      <c r="M7" s="260"/>
      <c r="N7" s="254"/>
      <c r="O7" s="261"/>
      <c r="P7" s="262"/>
      <c r="Q7" s="262"/>
      <c r="R7" s="263"/>
      <c r="S7" s="258"/>
      <c r="Z7" s="246"/>
      <c r="AA7" s="246"/>
      <c r="AB7" s="244"/>
      <c r="AC7" s="244"/>
      <c r="AD7" s="257"/>
      <c r="AE7" s="237"/>
      <c r="AF7" s="237"/>
      <c r="AG7" s="237"/>
      <c r="AL7" s="237"/>
      <c r="AM7" s="237"/>
      <c r="AN7" s="264"/>
      <c r="AO7" s="259"/>
      <c r="AP7" s="259"/>
      <c r="AQ7" s="258"/>
      <c r="AR7" s="258"/>
      <c r="AS7" s="258"/>
      <c r="AT7" s="258"/>
      <c r="AU7" s="258"/>
      <c r="AV7" s="258"/>
      <c r="AW7" s="237" t="s">
        <v>347</v>
      </c>
      <c r="AX7" s="237"/>
      <c r="AY7" s="237"/>
      <c r="AZ7" s="589">
        <f>DAY(EOMONTH(DATE(X2,AB2,1),0))</f>
        <v>30</v>
      </c>
      <c r="BA7" s="590"/>
      <c r="BB7" s="257" t="s">
        <v>348</v>
      </c>
      <c r="BE7" s="240"/>
    </row>
    <row r="8" spans="2:57" ht="5.0999999999999996" customHeight="1" thickBot="1" x14ac:dyDescent="0.2">
      <c r="C8" s="266"/>
      <c r="D8" s="266"/>
      <c r="S8" s="266"/>
      <c r="AJ8" s="266"/>
      <c r="BC8" s="267"/>
      <c r="BD8" s="267"/>
      <c r="BE8" s="267"/>
    </row>
    <row r="9" spans="2:57" ht="20.25" customHeight="1" thickBot="1" x14ac:dyDescent="0.2">
      <c r="B9" s="591" t="s">
        <v>349</v>
      </c>
      <c r="C9" s="594" t="s">
        <v>350</v>
      </c>
      <c r="D9" s="595"/>
      <c r="E9" s="600" t="s">
        <v>351</v>
      </c>
      <c r="F9" s="595"/>
      <c r="G9" s="600" t="s">
        <v>352</v>
      </c>
      <c r="H9" s="594"/>
      <c r="I9" s="594"/>
      <c r="J9" s="594"/>
      <c r="K9" s="595"/>
      <c r="L9" s="600" t="s">
        <v>353</v>
      </c>
      <c r="M9" s="594"/>
      <c r="N9" s="594"/>
      <c r="O9" s="603"/>
      <c r="P9" s="606" t="s">
        <v>354</v>
      </c>
      <c r="Q9" s="607"/>
      <c r="R9" s="607"/>
      <c r="S9" s="607"/>
      <c r="T9" s="607"/>
      <c r="U9" s="607"/>
      <c r="V9" s="607"/>
      <c r="W9" s="607"/>
      <c r="X9" s="607"/>
      <c r="Y9" s="607"/>
      <c r="Z9" s="607"/>
      <c r="AA9" s="607"/>
      <c r="AB9" s="607"/>
      <c r="AC9" s="607"/>
      <c r="AD9" s="607"/>
      <c r="AE9" s="607"/>
      <c r="AF9" s="607"/>
      <c r="AG9" s="607"/>
      <c r="AH9" s="607"/>
      <c r="AI9" s="607"/>
      <c r="AJ9" s="607"/>
      <c r="AK9" s="607"/>
      <c r="AL9" s="607"/>
      <c r="AM9" s="607"/>
      <c r="AN9" s="607"/>
      <c r="AO9" s="607"/>
      <c r="AP9" s="607"/>
      <c r="AQ9" s="607"/>
      <c r="AR9" s="607"/>
      <c r="AS9" s="607"/>
      <c r="AT9" s="607"/>
      <c r="AU9" s="608" t="str">
        <f>IF(AZ3="４週","(10)1～4週目の勤務時間数合計","(10)1か月の勤務時間数合計")</f>
        <v>(10)1～4週目の勤務時間数合計</v>
      </c>
      <c r="AV9" s="609"/>
      <c r="AW9" s="608" t="s">
        <v>355</v>
      </c>
      <c r="AX9" s="609"/>
      <c r="AY9" s="616" t="s">
        <v>356</v>
      </c>
      <c r="AZ9" s="616"/>
      <c r="BA9" s="616"/>
      <c r="BB9" s="616"/>
      <c r="BC9" s="616"/>
      <c r="BD9" s="616"/>
    </row>
    <row r="10" spans="2:57" ht="20.25" customHeight="1" thickBot="1" x14ac:dyDescent="0.2">
      <c r="B10" s="592"/>
      <c r="C10" s="596"/>
      <c r="D10" s="597"/>
      <c r="E10" s="601"/>
      <c r="F10" s="597"/>
      <c r="G10" s="601"/>
      <c r="H10" s="596"/>
      <c r="I10" s="596"/>
      <c r="J10" s="596"/>
      <c r="K10" s="597"/>
      <c r="L10" s="601"/>
      <c r="M10" s="596"/>
      <c r="N10" s="596"/>
      <c r="O10" s="604"/>
      <c r="P10" s="618" t="s">
        <v>357</v>
      </c>
      <c r="Q10" s="619"/>
      <c r="R10" s="619"/>
      <c r="S10" s="619"/>
      <c r="T10" s="619"/>
      <c r="U10" s="619"/>
      <c r="V10" s="620"/>
      <c r="W10" s="618" t="s">
        <v>358</v>
      </c>
      <c r="X10" s="619"/>
      <c r="Y10" s="619"/>
      <c r="Z10" s="619"/>
      <c r="AA10" s="619"/>
      <c r="AB10" s="619"/>
      <c r="AC10" s="620"/>
      <c r="AD10" s="618" t="s">
        <v>359</v>
      </c>
      <c r="AE10" s="619"/>
      <c r="AF10" s="619"/>
      <c r="AG10" s="619"/>
      <c r="AH10" s="619"/>
      <c r="AI10" s="619"/>
      <c r="AJ10" s="620"/>
      <c r="AK10" s="618" t="s">
        <v>360</v>
      </c>
      <c r="AL10" s="619"/>
      <c r="AM10" s="619"/>
      <c r="AN10" s="619"/>
      <c r="AO10" s="619"/>
      <c r="AP10" s="619"/>
      <c r="AQ10" s="620"/>
      <c r="AR10" s="618" t="s">
        <v>361</v>
      </c>
      <c r="AS10" s="619"/>
      <c r="AT10" s="620"/>
      <c r="AU10" s="610"/>
      <c r="AV10" s="611"/>
      <c r="AW10" s="610"/>
      <c r="AX10" s="611"/>
      <c r="AY10" s="616"/>
      <c r="AZ10" s="616"/>
      <c r="BA10" s="616"/>
      <c r="BB10" s="616"/>
      <c r="BC10" s="616"/>
      <c r="BD10" s="616"/>
    </row>
    <row r="11" spans="2:57" ht="20.25" customHeight="1" thickBot="1" x14ac:dyDescent="0.2">
      <c r="B11" s="592"/>
      <c r="C11" s="596"/>
      <c r="D11" s="597"/>
      <c r="E11" s="601"/>
      <c r="F11" s="597"/>
      <c r="G11" s="601"/>
      <c r="H11" s="596"/>
      <c r="I11" s="596"/>
      <c r="J11" s="596"/>
      <c r="K11" s="597"/>
      <c r="L11" s="601"/>
      <c r="M11" s="596"/>
      <c r="N11" s="596"/>
      <c r="O11" s="604"/>
      <c r="P11" s="268">
        <f>DAY(DATE($X$2,$AB$2,1))</f>
        <v>1</v>
      </c>
      <c r="Q11" s="269">
        <f>DAY(DATE($X$2,$AB$2,2))</f>
        <v>2</v>
      </c>
      <c r="R11" s="269">
        <f>DAY(DATE($X$2,$AB$2,3))</f>
        <v>3</v>
      </c>
      <c r="S11" s="269">
        <f>DAY(DATE($X$2,$AB$2,4))</f>
        <v>4</v>
      </c>
      <c r="T11" s="269">
        <f>DAY(DATE($X$2,$AB$2,5))</f>
        <v>5</v>
      </c>
      <c r="U11" s="269">
        <f>DAY(DATE($X$2,$AB$2,6))</f>
        <v>6</v>
      </c>
      <c r="V11" s="270">
        <f>DAY(DATE($X$2,$AB$2,7))</f>
        <v>7</v>
      </c>
      <c r="W11" s="268">
        <f>DAY(DATE($X$2,$AB$2,8))</f>
        <v>8</v>
      </c>
      <c r="X11" s="269">
        <f>DAY(DATE($X$2,$AB$2,9))</f>
        <v>9</v>
      </c>
      <c r="Y11" s="269">
        <f>DAY(DATE($X$2,$AB$2,10))</f>
        <v>10</v>
      </c>
      <c r="Z11" s="269">
        <f>DAY(DATE($X$2,$AB$2,11))</f>
        <v>11</v>
      </c>
      <c r="AA11" s="269">
        <f>DAY(DATE($X$2,$AB$2,12))</f>
        <v>12</v>
      </c>
      <c r="AB11" s="269">
        <f>DAY(DATE($X$2,$AB$2,13))</f>
        <v>13</v>
      </c>
      <c r="AC11" s="270">
        <f>DAY(DATE($X$2,$AB$2,14))</f>
        <v>14</v>
      </c>
      <c r="AD11" s="268">
        <f>DAY(DATE($X$2,$AB$2,15))</f>
        <v>15</v>
      </c>
      <c r="AE11" s="269">
        <f>DAY(DATE($X$2,$AB$2,16))</f>
        <v>16</v>
      </c>
      <c r="AF11" s="269">
        <f>DAY(DATE($X$2,$AB$2,17))</f>
        <v>17</v>
      </c>
      <c r="AG11" s="269">
        <f>DAY(DATE($X$2,$AB$2,18))</f>
        <v>18</v>
      </c>
      <c r="AH11" s="269">
        <f>DAY(DATE($X$2,$AB$2,19))</f>
        <v>19</v>
      </c>
      <c r="AI11" s="269">
        <f>DAY(DATE($X$2,$AB$2,20))</f>
        <v>20</v>
      </c>
      <c r="AJ11" s="270">
        <f>DAY(DATE($X$2,$AB$2,21))</f>
        <v>21</v>
      </c>
      <c r="AK11" s="268">
        <f>DAY(DATE($X$2,$AB$2,22))</f>
        <v>22</v>
      </c>
      <c r="AL11" s="269">
        <f>DAY(DATE($X$2,$AB$2,23))</f>
        <v>23</v>
      </c>
      <c r="AM11" s="269">
        <f>DAY(DATE($X$2,$AB$2,24))</f>
        <v>24</v>
      </c>
      <c r="AN11" s="269">
        <f>DAY(DATE($X$2,$AB$2,25))</f>
        <v>25</v>
      </c>
      <c r="AO11" s="269">
        <f>DAY(DATE($X$2,$AB$2,26))</f>
        <v>26</v>
      </c>
      <c r="AP11" s="269">
        <f>DAY(DATE($X$2,$AB$2,27))</f>
        <v>27</v>
      </c>
      <c r="AQ11" s="270">
        <f>DAY(DATE($X$2,$AB$2,28))</f>
        <v>28</v>
      </c>
      <c r="AR11" s="268" t="str">
        <f>IF(AZ3="暦月",IF(DAY(DATE($X$2,$AB$2,29))=29,29,""),"")</f>
        <v/>
      </c>
      <c r="AS11" s="269" t="str">
        <f>IF(AZ3="暦月",IF(DAY(DATE($X$2,$AB$2,30))=30,30,""),"")</f>
        <v/>
      </c>
      <c r="AT11" s="271" t="str">
        <f>IF(AZ3="暦月",IF(DAY(DATE($X$2,$AB$2,31))=31,31,""),"")</f>
        <v/>
      </c>
      <c r="AU11" s="610"/>
      <c r="AV11" s="611"/>
      <c r="AW11" s="610"/>
      <c r="AX11" s="611"/>
      <c r="AY11" s="616"/>
      <c r="AZ11" s="616"/>
      <c r="BA11" s="616"/>
      <c r="BB11" s="616"/>
      <c r="BC11" s="616"/>
      <c r="BD11" s="616"/>
    </row>
    <row r="12" spans="2:57" ht="20.25" hidden="1" customHeight="1" x14ac:dyDescent="0.15">
      <c r="B12" s="592"/>
      <c r="C12" s="596"/>
      <c r="D12" s="597"/>
      <c r="E12" s="601"/>
      <c r="F12" s="597"/>
      <c r="G12" s="601"/>
      <c r="H12" s="596"/>
      <c r="I12" s="596"/>
      <c r="J12" s="596"/>
      <c r="K12" s="597"/>
      <c r="L12" s="601"/>
      <c r="M12" s="596"/>
      <c r="N12" s="596"/>
      <c r="O12" s="604"/>
      <c r="P12" s="268">
        <f>WEEKDAY(DATE($X$2,$AB$2,1))</f>
        <v>2</v>
      </c>
      <c r="Q12" s="269">
        <f>WEEKDAY(DATE($X$2,$AB$2,2))</f>
        <v>3</v>
      </c>
      <c r="R12" s="269">
        <f>WEEKDAY(DATE($X$2,$AB$2,3))</f>
        <v>4</v>
      </c>
      <c r="S12" s="269">
        <f>WEEKDAY(DATE($X$2,$AB$2,4))</f>
        <v>5</v>
      </c>
      <c r="T12" s="269">
        <f>WEEKDAY(DATE($X$2,$AB$2,5))</f>
        <v>6</v>
      </c>
      <c r="U12" s="269">
        <f>WEEKDAY(DATE($X$2,$AB$2,6))</f>
        <v>7</v>
      </c>
      <c r="V12" s="270">
        <f>WEEKDAY(DATE($X$2,$AB$2,7))</f>
        <v>1</v>
      </c>
      <c r="W12" s="268">
        <f>WEEKDAY(DATE($X$2,$AB$2,8))</f>
        <v>2</v>
      </c>
      <c r="X12" s="269">
        <f>WEEKDAY(DATE($X$2,$AB$2,9))</f>
        <v>3</v>
      </c>
      <c r="Y12" s="269">
        <f>WEEKDAY(DATE($X$2,$AB$2,10))</f>
        <v>4</v>
      </c>
      <c r="Z12" s="269">
        <f>WEEKDAY(DATE($X$2,$AB$2,11))</f>
        <v>5</v>
      </c>
      <c r="AA12" s="269">
        <f>WEEKDAY(DATE($X$2,$AB$2,12))</f>
        <v>6</v>
      </c>
      <c r="AB12" s="269">
        <f>WEEKDAY(DATE($X$2,$AB$2,13))</f>
        <v>7</v>
      </c>
      <c r="AC12" s="270">
        <f>WEEKDAY(DATE($X$2,$AB$2,14))</f>
        <v>1</v>
      </c>
      <c r="AD12" s="268">
        <f>WEEKDAY(DATE($X$2,$AB$2,15))</f>
        <v>2</v>
      </c>
      <c r="AE12" s="269">
        <f>WEEKDAY(DATE($X$2,$AB$2,16))</f>
        <v>3</v>
      </c>
      <c r="AF12" s="269">
        <f>WEEKDAY(DATE($X$2,$AB$2,17))</f>
        <v>4</v>
      </c>
      <c r="AG12" s="269">
        <f>WEEKDAY(DATE($X$2,$AB$2,18))</f>
        <v>5</v>
      </c>
      <c r="AH12" s="269">
        <f>WEEKDAY(DATE($X$2,$AB$2,19))</f>
        <v>6</v>
      </c>
      <c r="AI12" s="269">
        <f>WEEKDAY(DATE($X$2,$AB$2,20))</f>
        <v>7</v>
      </c>
      <c r="AJ12" s="270">
        <f>WEEKDAY(DATE($X$2,$AB$2,21))</f>
        <v>1</v>
      </c>
      <c r="AK12" s="268">
        <f>WEEKDAY(DATE($X$2,$AB$2,22))</f>
        <v>2</v>
      </c>
      <c r="AL12" s="269">
        <f>WEEKDAY(DATE($X$2,$AB$2,23))</f>
        <v>3</v>
      </c>
      <c r="AM12" s="269">
        <f>WEEKDAY(DATE($X$2,$AB$2,24))</f>
        <v>4</v>
      </c>
      <c r="AN12" s="269">
        <f>WEEKDAY(DATE($X$2,$AB$2,25))</f>
        <v>5</v>
      </c>
      <c r="AO12" s="269">
        <f>WEEKDAY(DATE($X$2,$AB$2,26))</f>
        <v>6</v>
      </c>
      <c r="AP12" s="269">
        <f>WEEKDAY(DATE($X$2,$AB$2,27))</f>
        <v>7</v>
      </c>
      <c r="AQ12" s="270">
        <f>WEEKDAY(DATE($X$2,$AB$2,28))</f>
        <v>1</v>
      </c>
      <c r="AR12" s="268">
        <f>IF(AR11=29,WEEKDAY(DATE($X$2,$AB$2,29)),0)</f>
        <v>0</v>
      </c>
      <c r="AS12" s="269">
        <f>IF(AS11=30,WEEKDAY(DATE($X$2,$AB$2,30)),0)</f>
        <v>0</v>
      </c>
      <c r="AT12" s="271">
        <f>IF(AT11=31,WEEKDAY(DATE($X$2,$AB$2,31)),0)</f>
        <v>0</v>
      </c>
      <c r="AU12" s="612"/>
      <c r="AV12" s="613"/>
      <c r="AW12" s="612"/>
      <c r="AX12" s="613"/>
      <c r="AY12" s="617"/>
      <c r="AZ12" s="617"/>
      <c r="BA12" s="617"/>
      <c r="BB12" s="617"/>
      <c r="BC12" s="617"/>
      <c r="BD12" s="617"/>
    </row>
    <row r="13" spans="2:57" ht="20.25" customHeight="1" thickBot="1" x14ac:dyDescent="0.2">
      <c r="B13" s="593"/>
      <c r="C13" s="598"/>
      <c r="D13" s="599"/>
      <c r="E13" s="602"/>
      <c r="F13" s="599"/>
      <c r="G13" s="602"/>
      <c r="H13" s="598"/>
      <c r="I13" s="598"/>
      <c r="J13" s="598"/>
      <c r="K13" s="599"/>
      <c r="L13" s="602"/>
      <c r="M13" s="598"/>
      <c r="N13" s="598"/>
      <c r="O13" s="605"/>
      <c r="P13" s="272" t="str">
        <f t="shared" ref="P13:AQ13" si="0">IF(P12=1,"日",IF(P12=2,"月",IF(P12=3,"火",IF(P12=4,"水",IF(P12=5,"木",IF(P12=6,"金","土"))))))</f>
        <v>月</v>
      </c>
      <c r="Q13" s="273" t="str">
        <f t="shared" si="0"/>
        <v>火</v>
      </c>
      <c r="R13" s="273" t="str">
        <f t="shared" si="0"/>
        <v>水</v>
      </c>
      <c r="S13" s="273" t="str">
        <f t="shared" si="0"/>
        <v>木</v>
      </c>
      <c r="T13" s="273" t="str">
        <f t="shared" si="0"/>
        <v>金</v>
      </c>
      <c r="U13" s="273" t="str">
        <f t="shared" si="0"/>
        <v>土</v>
      </c>
      <c r="V13" s="274" t="str">
        <f t="shared" si="0"/>
        <v>日</v>
      </c>
      <c r="W13" s="272" t="str">
        <f t="shared" si="0"/>
        <v>月</v>
      </c>
      <c r="X13" s="273" t="str">
        <f t="shared" si="0"/>
        <v>火</v>
      </c>
      <c r="Y13" s="273" t="str">
        <f t="shared" si="0"/>
        <v>水</v>
      </c>
      <c r="Z13" s="273" t="str">
        <f t="shared" si="0"/>
        <v>木</v>
      </c>
      <c r="AA13" s="273" t="str">
        <f t="shared" si="0"/>
        <v>金</v>
      </c>
      <c r="AB13" s="273" t="str">
        <f t="shared" si="0"/>
        <v>土</v>
      </c>
      <c r="AC13" s="274" t="str">
        <f t="shared" si="0"/>
        <v>日</v>
      </c>
      <c r="AD13" s="272" t="str">
        <f t="shared" si="0"/>
        <v>月</v>
      </c>
      <c r="AE13" s="273" t="str">
        <f t="shared" si="0"/>
        <v>火</v>
      </c>
      <c r="AF13" s="273" t="str">
        <f t="shared" si="0"/>
        <v>水</v>
      </c>
      <c r="AG13" s="273" t="str">
        <f t="shared" si="0"/>
        <v>木</v>
      </c>
      <c r="AH13" s="273" t="str">
        <f t="shared" si="0"/>
        <v>金</v>
      </c>
      <c r="AI13" s="273" t="str">
        <f t="shared" si="0"/>
        <v>土</v>
      </c>
      <c r="AJ13" s="274" t="str">
        <f t="shared" si="0"/>
        <v>日</v>
      </c>
      <c r="AK13" s="272" t="str">
        <f t="shared" si="0"/>
        <v>月</v>
      </c>
      <c r="AL13" s="273" t="str">
        <f t="shared" si="0"/>
        <v>火</v>
      </c>
      <c r="AM13" s="273" t="str">
        <f t="shared" si="0"/>
        <v>水</v>
      </c>
      <c r="AN13" s="273" t="str">
        <f t="shared" si="0"/>
        <v>木</v>
      </c>
      <c r="AO13" s="273" t="str">
        <f t="shared" si="0"/>
        <v>金</v>
      </c>
      <c r="AP13" s="273" t="str">
        <f t="shared" si="0"/>
        <v>土</v>
      </c>
      <c r="AQ13" s="274" t="str">
        <f t="shared" si="0"/>
        <v>日</v>
      </c>
      <c r="AR13" s="273" t="str">
        <f>IF(AR12=1,"日",IF(AR12=2,"月",IF(AR12=3,"火",IF(AR12=4,"水",IF(AR12=5,"木",IF(AR12=6,"金",IF(AR12=0,"","土")))))))</f>
        <v/>
      </c>
      <c r="AS13" s="273" t="str">
        <f>IF(AS12=1,"日",IF(AS12=2,"月",IF(AS12=3,"火",IF(AS12=4,"水",IF(AS12=5,"木",IF(AS12=6,"金",IF(AS12=0,"","土")))))))</f>
        <v/>
      </c>
      <c r="AT13" s="275" t="str">
        <f>IF(AT12=1,"日",IF(AT12=2,"月",IF(AT12=3,"火",IF(AT12=4,"水",IF(AT12=5,"木",IF(AT12=6,"金",IF(AT12=0,"","土")))))))</f>
        <v/>
      </c>
      <c r="AU13" s="614"/>
      <c r="AV13" s="615"/>
      <c r="AW13" s="614"/>
      <c r="AX13" s="615"/>
      <c r="AY13" s="617"/>
      <c r="AZ13" s="617"/>
      <c r="BA13" s="617"/>
      <c r="BB13" s="617"/>
      <c r="BC13" s="617"/>
      <c r="BD13" s="617"/>
    </row>
    <row r="14" spans="2:57" ht="39.950000000000003" customHeight="1" x14ac:dyDescent="0.15">
      <c r="B14" s="276">
        <v>1</v>
      </c>
      <c r="C14" s="573"/>
      <c r="D14" s="574"/>
      <c r="E14" s="575"/>
      <c r="F14" s="576"/>
      <c r="G14" s="577"/>
      <c r="H14" s="578"/>
      <c r="I14" s="578"/>
      <c r="J14" s="578"/>
      <c r="K14" s="579"/>
      <c r="L14" s="580"/>
      <c r="M14" s="581"/>
      <c r="N14" s="581"/>
      <c r="O14" s="582"/>
      <c r="P14" s="277"/>
      <c r="Q14" s="278"/>
      <c r="R14" s="278"/>
      <c r="S14" s="278"/>
      <c r="T14" s="278"/>
      <c r="U14" s="278"/>
      <c r="V14" s="279"/>
      <c r="W14" s="277"/>
      <c r="X14" s="278"/>
      <c r="Y14" s="278"/>
      <c r="Z14" s="278"/>
      <c r="AA14" s="278"/>
      <c r="AB14" s="278"/>
      <c r="AC14" s="279"/>
      <c r="AD14" s="277"/>
      <c r="AE14" s="278"/>
      <c r="AF14" s="278"/>
      <c r="AG14" s="278"/>
      <c r="AH14" s="278"/>
      <c r="AI14" s="278"/>
      <c r="AJ14" s="279"/>
      <c r="AK14" s="277"/>
      <c r="AL14" s="278"/>
      <c r="AM14" s="278"/>
      <c r="AN14" s="278"/>
      <c r="AO14" s="278"/>
      <c r="AP14" s="278"/>
      <c r="AQ14" s="279"/>
      <c r="AR14" s="277"/>
      <c r="AS14" s="278"/>
      <c r="AT14" s="279"/>
      <c r="AU14" s="583">
        <f t="shared" ref="AU14:AU31" si="1">IF($AZ$3="４週",SUM(P14:AQ14),IF($AZ$3="暦月",SUM(P14:AT14),""))</f>
        <v>0</v>
      </c>
      <c r="AV14" s="584"/>
      <c r="AW14" s="585">
        <f t="shared" ref="AW14:AW31" si="2">IF($AZ$3="４週",AU14/4,IF($AZ$3="暦月",AU14/($AZ$7/7),""))</f>
        <v>0</v>
      </c>
      <c r="AX14" s="586"/>
      <c r="AY14" s="570"/>
      <c r="AZ14" s="571"/>
      <c r="BA14" s="571"/>
      <c r="BB14" s="571"/>
      <c r="BC14" s="571"/>
      <c r="BD14" s="572"/>
    </row>
    <row r="15" spans="2:57" ht="39.950000000000003" customHeight="1" x14ac:dyDescent="0.15">
      <c r="B15" s="280">
        <f t="shared" ref="B15:B31" si="3">B14+1</f>
        <v>2</v>
      </c>
      <c r="C15" s="556"/>
      <c r="D15" s="557"/>
      <c r="E15" s="558"/>
      <c r="F15" s="559"/>
      <c r="G15" s="560"/>
      <c r="H15" s="561"/>
      <c r="I15" s="561"/>
      <c r="J15" s="561"/>
      <c r="K15" s="562"/>
      <c r="L15" s="563"/>
      <c r="M15" s="564"/>
      <c r="N15" s="564"/>
      <c r="O15" s="565"/>
      <c r="P15" s="281"/>
      <c r="Q15" s="282"/>
      <c r="R15" s="282"/>
      <c r="S15" s="282"/>
      <c r="T15" s="282"/>
      <c r="U15" s="282"/>
      <c r="V15" s="283"/>
      <c r="W15" s="281"/>
      <c r="X15" s="282"/>
      <c r="Y15" s="282"/>
      <c r="Z15" s="282"/>
      <c r="AA15" s="282"/>
      <c r="AB15" s="282"/>
      <c r="AC15" s="283"/>
      <c r="AD15" s="281"/>
      <c r="AE15" s="282"/>
      <c r="AF15" s="282"/>
      <c r="AG15" s="282"/>
      <c r="AH15" s="282"/>
      <c r="AI15" s="282"/>
      <c r="AJ15" s="283"/>
      <c r="AK15" s="281"/>
      <c r="AL15" s="282"/>
      <c r="AM15" s="282"/>
      <c r="AN15" s="282"/>
      <c r="AO15" s="282"/>
      <c r="AP15" s="282"/>
      <c r="AQ15" s="283"/>
      <c r="AR15" s="281"/>
      <c r="AS15" s="282"/>
      <c r="AT15" s="283"/>
      <c r="AU15" s="566">
        <f t="shared" si="1"/>
        <v>0</v>
      </c>
      <c r="AV15" s="567"/>
      <c r="AW15" s="568">
        <f t="shared" si="2"/>
        <v>0</v>
      </c>
      <c r="AX15" s="569"/>
      <c r="AY15" s="536"/>
      <c r="AZ15" s="537"/>
      <c r="BA15" s="537"/>
      <c r="BB15" s="537"/>
      <c r="BC15" s="537"/>
      <c r="BD15" s="538"/>
    </row>
    <row r="16" spans="2:57" ht="39.950000000000003" customHeight="1" x14ac:dyDescent="0.15">
      <c r="B16" s="280">
        <f t="shared" si="3"/>
        <v>3</v>
      </c>
      <c r="C16" s="556"/>
      <c r="D16" s="557"/>
      <c r="E16" s="558"/>
      <c r="F16" s="559"/>
      <c r="G16" s="560"/>
      <c r="H16" s="561"/>
      <c r="I16" s="561"/>
      <c r="J16" s="561"/>
      <c r="K16" s="562"/>
      <c r="L16" s="563"/>
      <c r="M16" s="564"/>
      <c r="N16" s="564"/>
      <c r="O16" s="565"/>
      <c r="P16" s="281"/>
      <c r="Q16" s="282"/>
      <c r="R16" s="282"/>
      <c r="S16" s="282"/>
      <c r="T16" s="282"/>
      <c r="U16" s="282"/>
      <c r="V16" s="283"/>
      <c r="W16" s="281"/>
      <c r="X16" s="282"/>
      <c r="Y16" s="282"/>
      <c r="Z16" s="282"/>
      <c r="AA16" s="282"/>
      <c r="AB16" s="282"/>
      <c r="AC16" s="283"/>
      <c r="AD16" s="281"/>
      <c r="AE16" s="282"/>
      <c r="AF16" s="282"/>
      <c r="AG16" s="282"/>
      <c r="AH16" s="282"/>
      <c r="AI16" s="282"/>
      <c r="AJ16" s="283"/>
      <c r="AK16" s="281"/>
      <c r="AL16" s="282"/>
      <c r="AM16" s="282"/>
      <c r="AN16" s="282"/>
      <c r="AO16" s="282"/>
      <c r="AP16" s="282"/>
      <c r="AQ16" s="283"/>
      <c r="AR16" s="281"/>
      <c r="AS16" s="282"/>
      <c r="AT16" s="283"/>
      <c r="AU16" s="566">
        <f t="shared" si="1"/>
        <v>0</v>
      </c>
      <c r="AV16" s="567"/>
      <c r="AW16" s="568">
        <f t="shared" si="2"/>
        <v>0</v>
      </c>
      <c r="AX16" s="569"/>
      <c r="AY16" s="536"/>
      <c r="AZ16" s="537"/>
      <c r="BA16" s="537"/>
      <c r="BB16" s="537"/>
      <c r="BC16" s="537"/>
      <c r="BD16" s="538"/>
    </row>
    <row r="17" spans="2:56" ht="39.950000000000003" customHeight="1" x14ac:dyDescent="0.15">
      <c r="B17" s="280">
        <f t="shared" si="3"/>
        <v>4</v>
      </c>
      <c r="C17" s="556"/>
      <c r="D17" s="557"/>
      <c r="E17" s="558"/>
      <c r="F17" s="559"/>
      <c r="G17" s="560"/>
      <c r="H17" s="561"/>
      <c r="I17" s="561"/>
      <c r="J17" s="561"/>
      <c r="K17" s="562"/>
      <c r="L17" s="563"/>
      <c r="M17" s="564"/>
      <c r="N17" s="564"/>
      <c r="O17" s="565"/>
      <c r="P17" s="281"/>
      <c r="Q17" s="282"/>
      <c r="R17" s="282"/>
      <c r="S17" s="282"/>
      <c r="T17" s="282"/>
      <c r="U17" s="282"/>
      <c r="V17" s="283"/>
      <c r="W17" s="281"/>
      <c r="X17" s="282"/>
      <c r="Y17" s="282"/>
      <c r="Z17" s="282"/>
      <c r="AA17" s="282"/>
      <c r="AB17" s="282"/>
      <c r="AC17" s="283"/>
      <c r="AD17" s="281"/>
      <c r="AE17" s="282"/>
      <c r="AF17" s="282"/>
      <c r="AG17" s="282"/>
      <c r="AH17" s="282"/>
      <c r="AI17" s="282"/>
      <c r="AJ17" s="283"/>
      <c r="AK17" s="281"/>
      <c r="AL17" s="282"/>
      <c r="AM17" s="282"/>
      <c r="AN17" s="282"/>
      <c r="AO17" s="282"/>
      <c r="AP17" s="282"/>
      <c r="AQ17" s="283"/>
      <c r="AR17" s="281"/>
      <c r="AS17" s="282"/>
      <c r="AT17" s="283"/>
      <c r="AU17" s="566">
        <f t="shared" si="1"/>
        <v>0</v>
      </c>
      <c r="AV17" s="567"/>
      <c r="AW17" s="568">
        <f t="shared" si="2"/>
        <v>0</v>
      </c>
      <c r="AX17" s="569"/>
      <c r="AY17" s="536"/>
      <c r="AZ17" s="537"/>
      <c r="BA17" s="537"/>
      <c r="BB17" s="537"/>
      <c r="BC17" s="537"/>
      <c r="BD17" s="538"/>
    </row>
    <row r="18" spans="2:56" ht="39.950000000000003" customHeight="1" x14ac:dyDescent="0.15">
      <c r="B18" s="280">
        <f t="shared" si="3"/>
        <v>5</v>
      </c>
      <c r="C18" s="556"/>
      <c r="D18" s="557"/>
      <c r="E18" s="558"/>
      <c r="F18" s="559"/>
      <c r="G18" s="560"/>
      <c r="H18" s="561"/>
      <c r="I18" s="561"/>
      <c r="J18" s="561"/>
      <c r="K18" s="562"/>
      <c r="L18" s="563"/>
      <c r="M18" s="564"/>
      <c r="N18" s="564"/>
      <c r="O18" s="565"/>
      <c r="P18" s="281"/>
      <c r="Q18" s="282"/>
      <c r="R18" s="282"/>
      <c r="S18" s="282"/>
      <c r="T18" s="282"/>
      <c r="U18" s="282"/>
      <c r="V18" s="283"/>
      <c r="W18" s="281"/>
      <c r="X18" s="282"/>
      <c r="Y18" s="282"/>
      <c r="Z18" s="282"/>
      <c r="AA18" s="282"/>
      <c r="AB18" s="282"/>
      <c r="AC18" s="283"/>
      <c r="AD18" s="281"/>
      <c r="AE18" s="282"/>
      <c r="AF18" s="282"/>
      <c r="AG18" s="282"/>
      <c r="AH18" s="282"/>
      <c r="AI18" s="282"/>
      <c r="AJ18" s="283"/>
      <c r="AK18" s="281"/>
      <c r="AL18" s="282"/>
      <c r="AM18" s="282"/>
      <c r="AN18" s="282"/>
      <c r="AO18" s="282"/>
      <c r="AP18" s="282"/>
      <c r="AQ18" s="283"/>
      <c r="AR18" s="281"/>
      <c r="AS18" s="282"/>
      <c r="AT18" s="283"/>
      <c r="AU18" s="566">
        <f t="shared" si="1"/>
        <v>0</v>
      </c>
      <c r="AV18" s="567"/>
      <c r="AW18" s="568">
        <f t="shared" si="2"/>
        <v>0</v>
      </c>
      <c r="AX18" s="569"/>
      <c r="AY18" s="536"/>
      <c r="AZ18" s="537"/>
      <c r="BA18" s="537"/>
      <c r="BB18" s="537"/>
      <c r="BC18" s="537"/>
      <c r="BD18" s="538"/>
    </row>
    <row r="19" spans="2:56" ht="39.950000000000003" customHeight="1" x14ac:dyDescent="0.15">
      <c r="B19" s="280">
        <f t="shared" si="3"/>
        <v>6</v>
      </c>
      <c r="C19" s="556"/>
      <c r="D19" s="557"/>
      <c r="E19" s="558"/>
      <c r="F19" s="559"/>
      <c r="G19" s="560"/>
      <c r="H19" s="561"/>
      <c r="I19" s="561"/>
      <c r="J19" s="561"/>
      <c r="K19" s="562"/>
      <c r="L19" s="563"/>
      <c r="M19" s="564"/>
      <c r="N19" s="564"/>
      <c r="O19" s="565"/>
      <c r="P19" s="281"/>
      <c r="Q19" s="282"/>
      <c r="R19" s="282"/>
      <c r="S19" s="282"/>
      <c r="T19" s="282"/>
      <c r="U19" s="282"/>
      <c r="V19" s="283"/>
      <c r="W19" s="281"/>
      <c r="X19" s="282"/>
      <c r="Y19" s="282"/>
      <c r="Z19" s="282"/>
      <c r="AA19" s="282"/>
      <c r="AB19" s="282"/>
      <c r="AC19" s="283"/>
      <c r="AD19" s="281"/>
      <c r="AE19" s="282"/>
      <c r="AF19" s="282"/>
      <c r="AG19" s="282"/>
      <c r="AH19" s="282"/>
      <c r="AI19" s="282"/>
      <c r="AJ19" s="283"/>
      <c r="AK19" s="281"/>
      <c r="AL19" s="282"/>
      <c r="AM19" s="282"/>
      <c r="AN19" s="282"/>
      <c r="AO19" s="282"/>
      <c r="AP19" s="282"/>
      <c r="AQ19" s="283"/>
      <c r="AR19" s="281"/>
      <c r="AS19" s="282"/>
      <c r="AT19" s="283"/>
      <c r="AU19" s="566">
        <f t="shared" si="1"/>
        <v>0</v>
      </c>
      <c r="AV19" s="567"/>
      <c r="AW19" s="568">
        <f t="shared" si="2"/>
        <v>0</v>
      </c>
      <c r="AX19" s="569"/>
      <c r="AY19" s="536"/>
      <c r="AZ19" s="537"/>
      <c r="BA19" s="537"/>
      <c r="BB19" s="537"/>
      <c r="BC19" s="537"/>
      <c r="BD19" s="538"/>
    </row>
    <row r="20" spans="2:56" ht="39.950000000000003" customHeight="1" x14ac:dyDescent="0.15">
      <c r="B20" s="280">
        <f t="shared" si="3"/>
        <v>7</v>
      </c>
      <c r="C20" s="556"/>
      <c r="D20" s="557"/>
      <c r="E20" s="558"/>
      <c r="F20" s="559"/>
      <c r="G20" s="560"/>
      <c r="H20" s="561"/>
      <c r="I20" s="561"/>
      <c r="J20" s="561"/>
      <c r="K20" s="562"/>
      <c r="L20" s="563"/>
      <c r="M20" s="564"/>
      <c r="N20" s="564"/>
      <c r="O20" s="565"/>
      <c r="P20" s="281"/>
      <c r="Q20" s="282"/>
      <c r="R20" s="282"/>
      <c r="S20" s="282"/>
      <c r="T20" s="282"/>
      <c r="U20" s="282"/>
      <c r="V20" s="283"/>
      <c r="W20" s="281"/>
      <c r="X20" s="282"/>
      <c r="Y20" s="282"/>
      <c r="Z20" s="282"/>
      <c r="AA20" s="282"/>
      <c r="AB20" s="282"/>
      <c r="AC20" s="283"/>
      <c r="AD20" s="281"/>
      <c r="AE20" s="282"/>
      <c r="AF20" s="282"/>
      <c r="AG20" s="282"/>
      <c r="AH20" s="282"/>
      <c r="AI20" s="282"/>
      <c r="AJ20" s="283"/>
      <c r="AK20" s="281"/>
      <c r="AL20" s="282"/>
      <c r="AM20" s="282"/>
      <c r="AN20" s="282"/>
      <c r="AO20" s="282"/>
      <c r="AP20" s="282"/>
      <c r="AQ20" s="283"/>
      <c r="AR20" s="281"/>
      <c r="AS20" s="282"/>
      <c r="AT20" s="283"/>
      <c r="AU20" s="566">
        <f t="shared" si="1"/>
        <v>0</v>
      </c>
      <c r="AV20" s="567"/>
      <c r="AW20" s="568">
        <f t="shared" si="2"/>
        <v>0</v>
      </c>
      <c r="AX20" s="569"/>
      <c r="AY20" s="536"/>
      <c r="AZ20" s="537"/>
      <c r="BA20" s="537"/>
      <c r="BB20" s="537"/>
      <c r="BC20" s="537"/>
      <c r="BD20" s="538"/>
    </row>
    <row r="21" spans="2:56" ht="39.950000000000003" customHeight="1" x14ac:dyDescent="0.15">
      <c r="B21" s="280">
        <f t="shared" si="3"/>
        <v>8</v>
      </c>
      <c r="C21" s="556"/>
      <c r="D21" s="557"/>
      <c r="E21" s="558"/>
      <c r="F21" s="559"/>
      <c r="G21" s="560"/>
      <c r="H21" s="561"/>
      <c r="I21" s="561"/>
      <c r="J21" s="561"/>
      <c r="K21" s="562"/>
      <c r="L21" s="563"/>
      <c r="M21" s="564"/>
      <c r="N21" s="564"/>
      <c r="O21" s="565"/>
      <c r="P21" s="281"/>
      <c r="Q21" s="282"/>
      <c r="R21" s="282"/>
      <c r="S21" s="282"/>
      <c r="T21" s="282"/>
      <c r="U21" s="282"/>
      <c r="V21" s="283"/>
      <c r="W21" s="281"/>
      <c r="X21" s="282"/>
      <c r="Y21" s="282"/>
      <c r="Z21" s="282"/>
      <c r="AA21" s="282"/>
      <c r="AB21" s="282"/>
      <c r="AC21" s="283"/>
      <c r="AD21" s="281"/>
      <c r="AE21" s="282"/>
      <c r="AF21" s="282"/>
      <c r="AG21" s="282"/>
      <c r="AH21" s="282"/>
      <c r="AI21" s="282"/>
      <c r="AJ21" s="283"/>
      <c r="AK21" s="281"/>
      <c r="AL21" s="282"/>
      <c r="AM21" s="282"/>
      <c r="AN21" s="282"/>
      <c r="AO21" s="282"/>
      <c r="AP21" s="282"/>
      <c r="AQ21" s="283"/>
      <c r="AR21" s="281"/>
      <c r="AS21" s="282"/>
      <c r="AT21" s="283"/>
      <c r="AU21" s="566">
        <f t="shared" si="1"/>
        <v>0</v>
      </c>
      <c r="AV21" s="567"/>
      <c r="AW21" s="568">
        <f t="shared" si="2"/>
        <v>0</v>
      </c>
      <c r="AX21" s="569"/>
      <c r="AY21" s="536"/>
      <c r="AZ21" s="537"/>
      <c r="BA21" s="537"/>
      <c r="BB21" s="537"/>
      <c r="BC21" s="537"/>
      <c r="BD21" s="538"/>
    </row>
    <row r="22" spans="2:56" ht="39.950000000000003" customHeight="1" x14ac:dyDescent="0.15">
      <c r="B22" s="280">
        <f t="shared" si="3"/>
        <v>9</v>
      </c>
      <c r="C22" s="556"/>
      <c r="D22" s="557"/>
      <c r="E22" s="558"/>
      <c r="F22" s="559"/>
      <c r="G22" s="560"/>
      <c r="H22" s="561"/>
      <c r="I22" s="561"/>
      <c r="J22" s="561"/>
      <c r="K22" s="562"/>
      <c r="L22" s="563"/>
      <c r="M22" s="564"/>
      <c r="N22" s="564"/>
      <c r="O22" s="565"/>
      <c r="P22" s="281"/>
      <c r="Q22" s="282"/>
      <c r="R22" s="282"/>
      <c r="S22" s="282"/>
      <c r="T22" s="282"/>
      <c r="U22" s="282"/>
      <c r="V22" s="283"/>
      <c r="W22" s="281"/>
      <c r="X22" s="282"/>
      <c r="Y22" s="282"/>
      <c r="Z22" s="282"/>
      <c r="AA22" s="282"/>
      <c r="AB22" s="282"/>
      <c r="AC22" s="283"/>
      <c r="AD22" s="281"/>
      <c r="AE22" s="282"/>
      <c r="AF22" s="282"/>
      <c r="AG22" s="282"/>
      <c r="AH22" s="282"/>
      <c r="AI22" s="282"/>
      <c r="AJ22" s="283"/>
      <c r="AK22" s="281"/>
      <c r="AL22" s="282"/>
      <c r="AM22" s="282"/>
      <c r="AN22" s="282"/>
      <c r="AO22" s="282"/>
      <c r="AP22" s="282"/>
      <c r="AQ22" s="283"/>
      <c r="AR22" s="281"/>
      <c r="AS22" s="282"/>
      <c r="AT22" s="283"/>
      <c r="AU22" s="566">
        <f t="shared" si="1"/>
        <v>0</v>
      </c>
      <c r="AV22" s="567"/>
      <c r="AW22" s="568">
        <f t="shared" si="2"/>
        <v>0</v>
      </c>
      <c r="AX22" s="569"/>
      <c r="AY22" s="536"/>
      <c r="AZ22" s="537"/>
      <c r="BA22" s="537"/>
      <c r="BB22" s="537"/>
      <c r="BC22" s="537"/>
      <c r="BD22" s="538"/>
    </row>
    <row r="23" spans="2:56" ht="39.950000000000003" customHeight="1" x14ac:dyDescent="0.15">
      <c r="B23" s="280">
        <f t="shared" si="3"/>
        <v>10</v>
      </c>
      <c r="C23" s="556"/>
      <c r="D23" s="557"/>
      <c r="E23" s="558"/>
      <c r="F23" s="559"/>
      <c r="G23" s="560"/>
      <c r="H23" s="561"/>
      <c r="I23" s="561"/>
      <c r="J23" s="561"/>
      <c r="K23" s="562"/>
      <c r="L23" s="563"/>
      <c r="M23" s="564"/>
      <c r="N23" s="564"/>
      <c r="O23" s="565"/>
      <c r="P23" s="281"/>
      <c r="Q23" s="282"/>
      <c r="R23" s="282"/>
      <c r="S23" s="282"/>
      <c r="T23" s="282"/>
      <c r="U23" s="282"/>
      <c r="V23" s="283"/>
      <c r="W23" s="281"/>
      <c r="X23" s="282"/>
      <c r="Y23" s="282"/>
      <c r="Z23" s="282"/>
      <c r="AA23" s="282"/>
      <c r="AB23" s="282"/>
      <c r="AC23" s="283"/>
      <c r="AD23" s="281"/>
      <c r="AE23" s="282"/>
      <c r="AF23" s="282"/>
      <c r="AG23" s="282"/>
      <c r="AH23" s="282"/>
      <c r="AI23" s="282"/>
      <c r="AJ23" s="283"/>
      <c r="AK23" s="281"/>
      <c r="AL23" s="282"/>
      <c r="AM23" s="282"/>
      <c r="AN23" s="282"/>
      <c r="AO23" s="282"/>
      <c r="AP23" s="282"/>
      <c r="AQ23" s="283"/>
      <c r="AR23" s="281"/>
      <c r="AS23" s="282"/>
      <c r="AT23" s="283"/>
      <c r="AU23" s="566">
        <f t="shared" si="1"/>
        <v>0</v>
      </c>
      <c r="AV23" s="567"/>
      <c r="AW23" s="568">
        <f t="shared" si="2"/>
        <v>0</v>
      </c>
      <c r="AX23" s="569"/>
      <c r="AY23" s="536"/>
      <c r="AZ23" s="537"/>
      <c r="BA23" s="537"/>
      <c r="BB23" s="537"/>
      <c r="BC23" s="537"/>
      <c r="BD23" s="538"/>
    </row>
    <row r="24" spans="2:56" ht="39.950000000000003" customHeight="1" x14ac:dyDescent="0.15">
      <c r="B24" s="280">
        <f t="shared" si="3"/>
        <v>11</v>
      </c>
      <c r="C24" s="556"/>
      <c r="D24" s="557"/>
      <c r="E24" s="558"/>
      <c r="F24" s="559"/>
      <c r="G24" s="560"/>
      <c r="H24" s="561"/>
      <c r="I24" s="561"/>
      <c r="J24" s="561"/>
      <c r="K24" s="562"/>
      <c r="L24" s="563"/>
      <c r="M24" s="564"/>
      <c r="N24" s="564"/>
      <c r="O24" s="565"/>
      <c r="P24" s="281"/>
      <c r="Q24" s="282"/>
      <c r="R24" s="282"/>
      <c r="S24" s="282"/>
      <c r="T24" s="282"/>
      <c r="U24" s="282"/>
      <c r="V24" s="283"/>
      <c r="W24" s="281"/>
      <c r="X24" s="282"/>
      <c r="Y24" s="282"/>
      <c r="Z24" s="282"/>
      <c r="AA24" s="282"/>
      <c r="AB24" s="282"/>
      <c r="AC24" s="283"/>
      <c r="AD24" s="281"/>
      <c r="AE24" s="282"/>
      <c r="AF24" s="282"/>
      <c r="AG24" s="282"/>
      <c r="AH24" s="282"/>
      <c r="AI24" s="282"/>
      <c r="AJ24" s="283"/>
      <c r="AK24" s="281"/>
      <c r="AL24" s="282"/>
      <c r="AM24" s="282"/>
      <c r="AN24" s="282"/>
      <c r="AO24" s="282"/>
      <c r="AP24" s="282"/>
      <c r="AQ24" s="283"/>
      <c r="AR24" s="281"/>
      <c r="AS24" s="282"/>
      <c r="AT24" s="283"/>
      <c r="AU24" s="566">
        <f t="shared" si="1"/>
        <v>0</v>
      </c>
      <c r="AV24" s="567"/>
      <c r="AW24" s="568">
        <f t="shared" si="2"/>
        <v>0</v>
      </c>
      <c r="AX24" s="569"/>
      <c r="AY24" s="536"/>
      <c r="AZ24" s="537"/>
      <c r="BA24" s="537"/>
      <c r="BB24" s="537"/>
      <c r="BC24" s="537"/>
      <c r="BD24" s="538"/>
    </row>
    <row r="25" spans="2:56" ht="39.950000000000003" customHeight="1" x14ac:dyDescent="0.15">
      <c r="B25" s="280">
        <f t="shared" si="3"/>
        <v>12</v>
      </c>
      <c r="C25" s="556"/>
      <c r="D25" s="557"/>
      <c r="E25" s="558"/>
      <c r="F25" s="559"/>
      <c r="G25" s="560"/>
      <c r="H25" s="561"/>
      <c r="I25" s="561"/>
      <c r="J25" s="561"/>
      <c r="K25" s="562"/>
      <c r="L25" s="563"/>
      <c r="M25" s="564"/>
      <c r="N25" s="564"/>
      <c r="O25" s="565"/>
      <c r="P25" s="281"/>
      <c r="Q25" s="282"/>
      <c r="R25" s="282"/>
      <c r="S25" s="282"/>
      <c r="T25" s="282"/>
      <c r="U25" s="282"/>
      <c r="V25" s="283"/>
      <c r="W25" s="281"/>
      <c r="X25" s="282"/>
      <c r="Y25" s="282"/>
      <c r="Z25" s="282"/>
      <c r="AA25" s="282"/>
      <c r="AB25" s="282"/>
      <c r="AC25" s="283"/>
      <c r="AD25" s="281"/>
      <c r="AE25" s="282"/>
      <c r="AF25" s="282"/>
      <c r="AG25" s="282"/>
      <c r="AH25" s="282"/>
      <c r="AI25" s="282"/>
      <c r="AJ25" s="283"/>
      <c r="AK25" s="281"/>
      <c r="AL25" s="282"/>
      <c r="AM25" s="282"/>
      <c r="AN25" s="282"/>
      <c r="AO25" s="282"/>
      <c r="AP25" s="282"/>
      <c r="AQ25" s="283"/>
      <c r="AR25" s="281"/>
      <c r="AS25" s="282"/>
      <c r="AT25" s="283"/>
      <c r="AU25" s="566">
        <f t="shared" si="1"/>
        <v>0</v>
      </c>
      <c r="AV25" s="567"/>
      <c r="AW25" s="568">
        <f t="shared" si="2"/>
        <v>0</v>
      </c>
      <c r="AX25" s="569"/>
      <c r="AY25" s="536"/>
      <c r="AZ25" s="537"/>
      <c r="BA25" s="537"/>
      <c r="BB25" s="537"/>
      <c r="BC25" s="537"/>
      <c r="BD25" s="538"/>
    </row>
    <row r="26" spans="2:56" ht="39.950000000000003" customHeight="1" x14ac:dyDescent="0.15">
      <c r="B26" s="280">
        <f t="shared" si="3"/>
        <v>13</v>
      </c>
      <c r="C26" s="556"/>
      <c r="D26" s="557"/>
      <c r="E26" s="558"/>
      <c r="F26" s="559"/>
      <c r="G26" s="560"/>
      <c r="H26" s="561"/>
      <c r="I26" s="561"/>
      <c r="J26" s="561"/>
      <c r="K26" s="562"/>
      <c r="L26" s="563"/>
      <c r="M26" s="564"/>
      <c r="N26" s="564"/>
      <c r="O26" s="565"/>
      <c r="P26" s="281"/>
      <c r="Q26" s="282"/>
      <c r="R26" s="282"/>
      <c r="S26" s="282"/>
      <c r="T26" s="282"/>
      <c r="U26" s="282"/>
      <c r="V26" s="283"/>
      <c r="W26" s="281"/>
      <c r="X26" s="282"/>
      <c r="Y26" s="282"/>
      <c r="Z26" s="282"/>
      <c r="AA26" s="282"/>
      <c r="AB26" s="282"/>
      <c r="AC26" s="283"/>
      <c r="AD26" s="281"/>
      <c r="AE26" s="282"/>
      <c r="AF26" s="282"/>
      <c r="AG26" s="282"/>
      <c r="AH26" s="282"/>
      <c r="AI26" s="282"/>
      <c r="AJ26" s="283"/>
      <c r="AK26" s="281"/>
      <c r="AL26" s="282"/>
      <c r="AM26" s="282"/>
      <c r="AN26" s="282"/>
      <c r="AO26" s="282"/>
      <c r="AP26" s="282"/>
      <c r="AQ26" s="283"/>
      <c r="AR26" s="281"/>
      <c r="AS26" s="282"/>
      <c r="AT26" s="283"/>
      <c r="AU26" s="566">
        <f t="shared" si="1"/>
        <v>0</v>
      </c>
      <c r="AV26" s="567"/>
      <c r="AW26" s="568">
        <f t="shared" si="2"/>
        <v>0</v>
      </c>
      <c r="AX26" s="569"/>
      <c r="AY26" s="536"/>
      <c r="AZ26" s="537"/>
      <c r="BA26" s="537"/>
      <c r="BB26" s="537"/>
      <c r="BC26" s="537"/>
      <c r="BD26" s="538"/>
    </row>
    <row r="27" spans="2:56" ht="39.950000000000003" customHeight="1" x14ac:dyDescent="0.15">
      <c r="B27" s="280">
        <f t="shared" si="3"/>
        <v>14</v>
      </c>
      <c r="C27" s="556"/>
      <c r="D27" s="557"/>
      <c r="E27" s="558"/>
      <c r="F27" s="559"/>
      <c r="G27" s="560"/>
      <c r="H27" s="561"/>
      <c r="I27" s="561"/>
      <c r="J27" s="561"/>
      <c r="K27" s="562"/>
      <c r="L27" s="563"/>
      <c r="M27" s="564"/>
      <c r="N27" s="564"/>
      <c r="O27" s="565"/>
      <c r="P27" s="281"/>
      <c r="Q27" s="282"/>
      <c r="R27" s="282"/>
      <c r="S27" s="282"/>
      <c r="T27" s="282"/>
      <c r="U27" s="282"/>
      <c r="V27" s="283"/>
      <c r="W27" s="281"/>
      <c r="X27" s="282"/>
      <c r="Y27" s="282"/>
      <c r="Z27" s="282"/>
      <c r="AA27" s="282"/>
      <c r="AB27" s="282"/>
      <c r="AC27" s="283"/>
      <c r="AD27" s="281"/>
      <c r="AE27" s="282"/>
      <c r="AF27" s="282"/>
      <c r="AG27" s="282"/>
      <c r="AH27" s="282"/>
      <c r="AI27" s="282"/>
      <c r="AJ27" s="283"/>
      <c r="AK27" s="281"/>
      <c r="AL27" s="282"/>
      <c r="AM27" s="282"/>
      <c r="AN27" s="282"/>
      <c r="AO27" s="282"/>
      <c r="AP27" s="282"/>
      <c r="AQ27" s="283"/>
      <c r="AR27" s="281"/>
      <c r="AS27" s="282"/>
      <c r="AT27" s="283"/>
      <c r="AU27" s="566">
        <f t="shared" si="1"/>
        <v>0</v>
      </c>
      <c r="AV27" s="567"/>
      <c r="AW27" s="568">
        <f t="shared" si="2"/>
        <v>0</v>
      </c>
      <c r="AX27" s="569"/>
      <c r="AY27" s="536"/>
      <c r="AZ27" s="537"/>
      <c r="BA27" s="537"/>
      <c r="BB27" s="537"/>
      <c r="BC27" s="537"/>
      <c r="BD27" s="538"/>
    </row>
    <row r="28" spans="2:56" ht="39.950000000000003" customHeight="1" x14ac:dyDescent="0.15">
      <c r="B28" s="280">
        <f t="shared" si="3"/>
        <v>15</v>
      </c>
      <c r="C28" s="556"/>
      <c r="D28" s="557"/>
      <c r="E28" s="558"/>
      <c r="F28" s="559"/>
      <c r="G28" s="560"/>
      <c r="H28" s="561"/>
      <c r="I28" s="561"/>
      <c r="J28" s="561"/>
      <c r="K28" s="562"/>
      <c r="L28" s="563"/>
      <c r="M28" s="564"/>
      <c r="N28" s="564"/>
      <c r="O28" s="565"/>
      <c r="P28" s="281"/>
      <c r="Q28" s="282"/>
      <c r="R28" s="282"/>
      <c r="S28" s="282"/>
      <c r="T28" s="282"/>
      <c r="U28" s="282"/>
      <c r="V28" s="283"/>
      <c r="W28" s="281"/>
      <c r="X28" s="282"/>
      <c r="Y28" s="282"/>
      <c r="Z28" s="282"/>
      <c r="AA28" s="282"/>
      <c r="AB28" s="282"/>
      <c r="AC28" s="283"/>
      <c r="AD28" s="281"/>
      <c r="AE28" s="282"/>
      <c r="AF28" s="282"/>
      <c r="AG28" s="282"/>
      <c r="AH28" s="282"/>
      <c r="AI28" s="282"/>
      <c r="AJ28" s="283"/>
      <c r="AK28" s="281"/>
      <c r="AL28" s="282"/>
      <c r="AM28" s="282"/>
      <c r="AN28" s="282"/>
      <c r="AO28" s="282"/>
      <c r="AP28" s="282"/>
      <c r="AQ28" s="283"/>
      <c r="AR28" s="281"/>
      <c r="AS28" s="282"/>
      <c r="AT28" s="283"/>
      <c r="AU28" s="566">
        <f t="shared" si="1"/>
        <v>0</v>
      </c>
      <c r="AV28" s="567"/>
      <c r="AW28" s="568">
        <f t="shared" si="2"/>
        <v>0</v>
      </c>
      <c r="AX28" s="569"/>
      <c r="AY28" s="536"/>
      <c r="AZ28" s="537"/>
      <c r="BA28" s="537"/>
      <c r="BB28" s="537"/>
      <c r="BC28" s="537"/>
      <c r="BD28" s="538"/>
    </row>
    <row r="29" spans="2:56" ht="39.950000000000003" customHeight="1" x14ac:dyDescent="0.15">
      <c r="B29" s="280">
        <f t="shared" si="3"/>
        <v>16</v>
      </c>
      <c r="C29" s="556"/>
      <c r="D29" s="557"/>
      <c r="E29" s="558"/>
      <c r="F29" s="559"/>
      <c r="G29" s="560"/>
      <c r="H29" s="561"/>
      <c r="I29" s="561"/>
      <c r="J29" s="561"/>
      <c r="K29" s="562"/>
      <c r="L29" s="563"/>
      <c r="M29" s="564"/>
      <c r="N29" s="564"/>
      <c r="O29" s="565"/>
      <c r="P29" s="281"/>
      <c r="Q29" s="282"/>
      <c r="R29" s="282"/>
      <c r="S29" s="282"/>
      <c r="T29" s="282"/>
      <c r="U29" s="282"/>
      <c r="V29" s="283"/>
      <c r="W29" s="281"/>
      <c r="X29" s="282"/>
      <c r="Y29" s="282"/>
      <c r="Z29" s="282"/>
      <c r="AA29" s="282"/>
      <c r="AB29" s="282"/>
      <c r="AC29" s="283"/>
      <c r="AD29" s="281"/>
      <c r="AE29" s="282"/>
      <c r="AF29" s="282"/>
      <c r="AG29" s="282"/>
      <c r="AH29" s="282"/>
      <c r="AI29" s="282"/>
      <c r="AJ29" s="283"/>
      <c r="AK29" s="281"/>
      <c r="AL29" s="282"/>
      <c r="AM29" s="282"/>
      <c r="AN29" s="282"/>
      <c r="AO29" s="282"/>
      <c r="AP29" s="282"/>
      <c r="AQ29" s="283"/>
      <c r="AR29" s="281"/>
      <c r="AS29" s="282"/>
      <c r="AT29" s="283"/>
      <c r="AU29" s="566">
        <f t="shared" si="1"/>
        <v>0</v>
      </c>
      <c r="AV29" s="567"/>
      <c r="AW29" s="568">
        <f t="shared" si="2"/>
        <v>0</v>
      </c>
      <c r="AX29" s="569"/>
      <c r="AY29" s="536"/>
      <c r="AZ29" s="537"/>
      <c r="BA29" s="537"/>
      <c r="BB29" s="537"/>
      <c r="BC29" s="537"/>
      <c r="BD29" s="538"/>
    </row>
    <row r="30" spans="2:56" ht="39.950000000000003" customHeight="1" x14ac:dyDescent="0.15">
      <c r="B30" s="280">
        <f t="shared" si="3"/>
        <v>17</v>
      </c>
      <c r="C30" s="556"/>
      <c r="D30" s="557"/>
      <c r="E30" s="558"/>
      <c r="F30" s="559"/>
      <c r="G30" s="560"/>
      <c r="H30" s="561"/>
      <c r="I30" s="561"/>
      <c r="J30" s="561"/>
      <c r="K30" s="562"/>
      <c r="L30" s="563"/>
      <c r="M30" s="564"/>
      <c r="N30" s="564"/>
      <c r="O30" s="565"/>
      <c r="P30" s="281"/>
      <c r="Q30" s="282"/>
      <c r="R30" s="282"/>
      <c r="S30" s="282"/>
      <c r="T30" s="282"/>
      <c r="U30" s="282"/>
      <c r="V30" s="283"/>
      <c r="W30" s="281"/>
      <c r="X30" s="282"/>
      <c r="Y30" s="282"/>
      <c r="Z30" s="282"/>
      <c r="AA30" s="282"/>
      <c r="AB30" s="282"/>
      <c r="AC30" s="283"/>
      <c r="AD30" s="281"/>
      <c r="AE30" s="282"/>
      <c r="AF30" s="282"/>
      <c r="AG30" s="282"/>
      <c r="AH30" s="282"/>
      <c r="AI30" s="282"/>
      <c r="AJ30" s="283"/>
      <c r="AK30" s="281"/>
      <c r="AL30" s="282"/>
      <c r="AM30" s="282"/>
      <c r="AN30" s="282"/>
      <c r="AO30" s="282"/>
      <c r="AP30" s="282"/>
      <c r="AQ30" s="283"/>
      <c r="AR30" s="281"/>
      <c r="AS30" s="282"/>
      <c r="AT30" s="283"/>
      <c r="AU30" s="566">
        <f t="shared" si="1"/>
        <v>0</v>
      </c>
      <c r="AV30" s="567"/>
      <c r="AW30" s="568">
        <f t="shared" si="2"/>
        <v>0</v>
      </c>
      <c r="AX30" s="569"/>
      <c r="AY30" s="536"/>
      <c r="AZ30" s="537"/>
      <c r="BA30" s="537"/>
      <c r="BB30" s="537"/>
      <c r="BC30" s="537"/>
      <c r="BD30" s="538"/>
    </row>
    <row r="31" spans="2:56" ht="39.950000000000003" customHeight="1" thickBot="1" x14ac:dyDescent="0.2">
      <c r="B31" s="284">
        <f t="shared" si="3"/>
        <v>18</v>
      </c>
      <c r="C31" s="539"/>
      <c r="D31" s="540"/>
      <c r="E31" s="541"/>
      <c r="F31" s="542"/>
      <c r="G31" s="543"/>
      <c r="H31" s="544"/>
      <c r="I31" s="544"/>
      <c r="J31" s="544"/>
      <c r="K31" s="545"/>
      <c r="L31" s="546"/>
      <c r="M31" s="547"/>
      <c r="N31" s="547"/>
      <c r="O31" s="548"/>
      <c r="P31" s="285"/>
      <c r="Q31" s="286"/>
      <c r="R31" s="286"/>
      <c r="S31" s="286"/>
      <c r="T31" s="286"/>
      <c r="U31" s="286"/>
      <c r="V31" s="287"/>
      <c r="W31" s="285"/>
      <c r="X31" s="286"/>
      <c r="Y31" s="286"/>
      <c r="Z31" s="286"/>
      <c r="AA31" s="286"/>
      <c r="AB31" s="286"/>
      <c r="AC31" s="287"/>
      <c r="AD31" s="285"/>
      <c r="AE31" s="286"/>
      <c r="AF31" s="286"/>
      <c r="AG31" s="286"/>
      <c r="AH31" s="286"/>
      <c r="AI31" s="286"/>
      <c r="AJ31" s="287"/>
      <c r="AK31" s="285"/>
      <c r="AL31" s="286"/>
      <c r="AM31" s="286"/>
      <c r="AN31" s="286"/>
      <c r="AO31" s="286"/>
      <c r="AP31" s="286"/>
      <c r="AQ31" s="287"/>
      <c r="AR31" s="285"/>
      <c r="AS31" s="286"/>
      <c r="AT31" s="287"/>
      <c r="AU31" s="549">
        <f t="shared" si="1"/>
        <v>0</v>
      </c>
      <c r="AV31" s="550"/>
      <c r="AW31" s="551">
        <f t="shared" si="2"/>
        <v>0</v>
      </c>
      <c r="AX31" s="552"/>
      <c r="AY31" s="553"/>
      <c r="AZ31" s="554"/>
      <c r="BA31" s="554"/>
      <c r="BB31" s="554"/>
      <c r="BC31" s="554"/>
      <c r="BD31" s="555"/>
    </row>
    <row r="32" spans="2:56" ht="20.25" customHeight="1" x14ac:dyDescent="0.15">
      <c r="C32" s="288"/>
      <c r="D32" s="289"/>
      <c r="E32" s="290"/>
      <c r="AC32" s="266"/>
    </row>
    <row r="33" spans="2:26" ht="20.25" customHeight="1" x14ac:dyDescent="0.15">
      <c r="B33" s="257" t="s">
        <v>362</v>
      </c>
      <c r="C33" s="257"/>
      <c r="D33" s="257"/>
      <c r="E33" s="257"/>
      <c r="F33" s="257"/>
      <c r="G33" s="257"/>
      <c r="H33" s="257"/>
      <c r="I33" s="257"/>
      <c r="J33" s="257"/>
      <c r="K33" s="257"/>
      <c r="L33" s="264"/>
      <c r="M33" s="257"/>
      <c r="N33" s="257"/>
      <c r="O33" s="257"/>
      <c r="P33" s="257"/>
      <c r="Q33" s="257"/>
      <c r="R33" s="257"/>
      <c r="S33" s="257"/>
      <c r="T33" s="257" t="s">
        <v>363</v>
      </c>
      <c r="U33" s="257"/>
      <c r="V33" s="257"/>
      <c r="W33" s="257"/>
      <c r="X33" s="257"/>
      <c r="Y33" s="257"/>
      <c r="Z33" s="291"/>
    </row>
    <row r="34" spans="2:26" ht="20.25" customHeight="1" x14ac:dyDescent="0.15">
      <c r="B34" s="257"/>
      <c r="C34" s="534" t="s">
        <v>364</v>
      </c>
      <c r="D34" s="534"/>
      <c r="E34" s="534" t="s">
        <v>365</v>
      </c>
      <c r="F34" s="534"/>
      <c r="G34" s="534"/>
      <c r="H34" s="534"/>
      <c r="I34" s="257"/>
      <c r="J34" s="535" t="s">
        <v>366</v>
      </c>
      <c r="K34" s="535"/>
      <c r="L34" s="535"/>
      <c r="M34" s="535"/>
      <c r="N34" s="257"/>
      <c r="O34" s="257"/>
      <c r="P34" s="292" t="s">
        <v>367</v>
      </c>
      <c r="Q34" s="292"/>
      <c r="R34" s="257"/>
      <c r="S34" s="257"/>
      <c r="T34" s="509" t="s">
        <v>368</v>
      </c>
      <c r="U34" s="511"/>
      <c r="V34" s="509" t="s">
        <v>369</v>
      </c>
      <c r="W34" s="510"/>
      <c r="X34" s="510"/>
      <c r="Y34" s="511"/>
      <c r="Z34" s="291"/>
    </row>
    <row r="35" spans="2:26" ht="20.25" customHeight="1" x14ac:dyDescent="0.15">
      <c r="B35" s="257"/>
      <c r="C35" s="508"/>
      <c r="D35" s="508"/>
      <c r="E35" s="508" t="s">
        <v>370</v>
      </c>
      <c r="F35" s="508"/>
      <c r="G35" s="508" t="s">
        <v>371</v>
      </c>
      <c r="H35" s="508"/>
      <c r="I35" s="257"/>
      <c r="J35" s="508" t="s">
        <v>370</v>
      </c>
      <c r="K35" s="508"/>
      <c r="L35" s="508" t="s">
        <v>371</v>
      </c>
      <c r="M35" s="508"/>
      <c r="N35" s="257"/>
      <c r="O35" s="257"/>
      <c r="P35" s="292" t="s">
        <v>372</v>
      </c>
      <c r="Q35" s="292"/>
      <c r="R35" s="257"/>
      <c r="S35" s="257"/>
      <c r="T35" s="509" t="s">
        <v>373</v>
      </c>
      <c r="U35" s="511"/>
      <c r="V35" s="509" t="s">
        <v>374</v>
      </c>
      <c r="W35" s="510"/>
      <c r="X35" s="510"/>
      <c r="Y35" s="511"/>
      <c r="Z35" s="293"/>
    </row>
    <row r="36" spans="2:26" ht="20.25" customHeight="1" x14ac:dyDescent="0.15">
      <c r="B36" s="257"/>
      <c r="C36" s="509" t="s">
        <v>373</v>
      </c>
      <c r="D36" s="511"/>
      <c r="E36" s="526">
        <f>SUMIFS($AU$14:$AV$31,$C$14:$D$31,"介護支援専門員",$E$14:$F$31,"A")</f>
        <v>0</v>
      </c>
      <c r="F36" s="527"/>
      <c r="G36" s="528">
        <f>SUMIFS($AW$14:$AX$31,$C$14:$D$31,"介護支援専門員",$E$14:$F$31,"A")</f>
        <v>0</v>
      </c>
      <c r="H36" s="529"/>
      <c r="I36" s="294"/>
      <c r="J36" s="530">
        <v>0</v>
      </c>
      <c r="K36" s="531"/>
      <c r="L36" s="530">
        <v>0</v>
      </c>
      <c r="M36" s="531"/>
      <c r="N36" s="294"/>
      <c r="O36" s="294"/>
      <c r="P36" s="530">
        <v>0</v>
      </c>
      <c r="Q36" s="531"/>
      <c r="R36" s="257"/>
      <c r="S36" s="257"/>
      <c r="T36" s="509" t="s">
        <v>375</v>
      </c>
      <c r="U36" s="511"/>
      <c r="V36" s="509" t="s">
        <v>376</v>
      </c>
      <c r="W36" s="510"/>
      <c r="X36" s="510"/>
      <c r="Y36" s="511"/>
      <c r="Z36" s="295"/>
    </row>
    <row r="37" spans="2:26" ht="20.25" customHeight="1" x14ac:dyDescent="0.15">
      <c r="B37" s="257"/>
      <c r="C37" s="509" t="s">
        <v>375</v>
      </c>
      <c r="D37" s="511"/>
      <c r="E37" s="526">
        <f>SUMIFS($AU$14:$AV$31,$C$14:$D$31,"介護支援専門員",$E$14:$F$31,"B")</f>
        <v>0</v>
      </c>
      <c r="F37" s="527"/>
      <c r="G37" s="528">
        <f>SUMIFS($AW$14:$AX$31,$C$14:$D$31,"介護支援専門員",$E$14:$F$31,"B")</f>
        <v>0</v>
      </c>
      <c r="H37" s="529"/>
      <c r="I37" s="294"/>
      <c r="J37" s="530">
        <v>0</v>
      </c>
      <c r="K37" s="531"/>
      <c r="L37" s="530">
        <v>0</v>
      </c>
      <c r="M37" s="531"/>
      <c r="N37" s="294"/>
      <c r="O37" s="294"/>
      <c r="P37" s="530">
        <v>0</v>
      </c>
      <c r="Q37" s="531"/>
      <c r="R37" s="257"/>
      <c r="S37" s="257"/>
      <c r="T37" s="509" t="s">
        <v>377</v>
      </c>
      <c r="U37" s="511"/>
      <c r="V37" s="509" t="s">
        <v>378</v>
      </c>
      <c r="W37" s="510"/>
      <c r="X37" s="510"/>
      <c r="Y37" s="511"/>
      <c r="Z37" s="295"/>
    </row>
    <row r="38" spans="2:26" ht="20.25" customHeight="1" x14ac:dyDescent="0.15">
      <c r="B38" s="257"/>
      <c r="C38" s="509" t="s">
        <v>377</v>
      </c>
      <c r="D38" s="511"/>
      <c r="E38" s="526">
        <f>SUMIFS($AU$14:$AV$31,$C$14:$D$31,"介護支援専門員",$E$14:$F$31,"C")</f>
        <v>0</v>
      </c>
      <c r="F38" s="527"/>
      <c r="G38" s="528">
        <f>SUMIFS($AW$14:$AX$31,$C$14:$D$31,"介護支援専門員",$E$14:$F$31,"C")</f>
        <v>0</v>
      </c>
      <c r="H38" s="529"/>
      <c r="I38" s="294"/>
      <c r="J38" s="530">
        <v>0</v>
      </c>
      <c r="K38" s="531"/>
      <c r="L38" s="532">
        <v>0</v>
      </c>
      <c r="M38" s="533"/>
      <c r="N38" s="294"/>
      <c r="O38" s="294"/>
      <c r="P38" s="526" t="s">
        <v>379</v>
      </c>
      <c r="Q38" s="527"/>
      <c r="R38" s="257"/>
      <c r="S38" s="257"/>
      <c r="T38" s="509" t="s">
        <v>380</v>
      </c>
      <c r="U38" s="511"/>
      <c r="V38" s="509" t="s">
        <v>381</v>
      </c>
      <c r="W38" s="510"/>
      <c r="X38" s="510"/>
      <c r="Y38" s="511"/>
      <c r="Z38" s="296"/>
    </row>
    <row r="39" spans="2:26" ht="20.25" customHeight="1" x14ac:dyDescent="0.15">
      <c r="B39" s="257"/>
      <c r="C39" s="509" t="s">
        <v>380</v>
      </c>
      <c r="D39" s="511"/>
      <c r="E39" s="526">
        <f>SUMIFS($AU$14:$AV$31,$C$14:$D$31,"介護支援専門員",$E$14:$F$31,"D")</f>
        <v>0</v>
      </c>
      <c r="F39" s="527"/>
      <c r="G39" s="528">
        <f>SUMIFS($AW$14:$AX$31,$C$14:$D$31,"介護支援専門員",$E$14:$F$31,"D")</f>
        <v>0</v>
      </c>
      <c r="H39" s="529"/>
      <c r="I39" s="294"/>
      <c r="J39" s="530">
        <v>0</v>
      </c>
      <c r="K39" s="531"/>
      <c r="L39" s="532">
        <v>0</v>
      </c>
      <c r="M39" s="533"/>
      <c r="N39" s="294"/>
      <c r="O39" s="294"/>
      <c r="P39" s="526" t="s">
        <v>379</v>
      </c>
      <c r="Q39" s="527"/>
      <c r="R39" s="257"/>
      <c r="S39" s="257"/>
      <c r="T39" s="257"/>
      <c r="U39" s="524"/>
      <c r="V39" s="524"/>
      <c r="W39" s="525"/>
      <c r="X39" s="525"/>
      <c r="Y39" s="297"/>
      <c r="Z39" s="297"/>
    </row>
    <row r="40" spans="2:26" ht="20.25" customHeight="1" x14ac:dyDescent="0.15">
      <c r="B40" s="257"/>
      <c r="C40" s="509" t="s">
        <v>382</v>
      </c>
      <c r="D40" s="511"/>
      <c r="E40" s="526">
        <f>SUM(E36:F39)</f>
        <v>0</v>
      </c>
      <c r="F40" s="527"/>
      <c r="G40" s="528">
        <f>SUM(G36:H39)</f>
        <v>0</v>
      </c>
      <c r="H40" s="529"/>
      <c r="I40" s="294"/>
      <c r="J40" s="526">
        <f>SUM(J36:K39)</f>
        <v>0</v>
      </c>
      <c r="K40" s="527"/>
      <c r="L40" s="526">
        <f>SUM(L36:M39)</f>
        <v>0</v>
      </c>
      <c r="M40" s="527"/>
      <c r="N40" s="294"/>
      <c r="O40" s="294"/>
      <c r="P40" s="526">
        <f>SUM(P36:Q37)</f>
        <v>0</v>
      </c>
      <c r="Q40" s="527"/>
      <c r="R40" s="257"/>
      <c r="S40" s="257"/>
      <c r="T40" s="257"/>
      <c r="U40" s="524"/>
      <c r="V40" s="524"/>
      <c r="W40" s="525"/>
      <c r="X40" s="525"/>
      <c r="Y40" s="298"/>
      <c r="Z40" s="298"/>
    </row>
    <row r="41" spans="2:26" ht="20.25" customHeight="1" x14ac:dyDescent="0.15">
      <c r="B41" s="257"/>
      <c r="C41" s="257"/>
      <c r="D41" s="257"/>
      <c r="E41" s="257"/>
      <c r="F41" s="257"/>
      <c r="G41" s="257"/>
      <c r="H41" s="257"/>
      <c r="I41" s="257"/>
      <c r="J41" s="257"/>
      <c r="K41" s="257"/>
      <c r="L41" s="264"/>
      <c r="M41" s="257"/>
      <c r="N41" s="257"/>
      <c r="O41" s="257"/>
      <c r="P41" s="257"/>
      <c r="Q41" s="257"/>
      <c r="R41" s="257"/>
      <c r="S41" s="257"/>
      <c r="T41" s="257"/>
      <c r="U41" s="291"/>
      <c r="V41" s="291"/>
      <c r="W41" s="291"/>
      <c r="X41" s="291"/>
      <c r="Y41" s="291"/>
      <c r="Z41" s="291"/>
    </row>
    <row r="42" spans="2:26" ht="20.25" customHeight="1" x14ac:dyDescent="0.15">
      <c r="B42" s="257"/>
      <c r="C42" s="264" t="s">
        <v>383</v>
      </c>
      <c r="D42" s="257"/>
      <c r="E42" s="257"/>
      <c r="F42" s="257"/>
      <c r="G42" s="257"/>
      <c r="H42" s="257"/>
      <c r="I42" s="299" t="s">
        <v>384</v>
      </c>
      <c r="J42" s="518" t="s">
        <v>385</v>
      </c>
      <c r="K42" s="519"/>
      <c r="L42" s="300"/>
      <c r="M42" s="299"/>
      <c r="N42" s="257"/>
      <c r="O42" s="257"/>
      <c r="P42" s="257"/>
      <c r="Q42" s="257"/>
      <c r="R42" s="257"/>
      <c r="S42" s="257"/>
      <c r="T42" s="257"/>
      <c r="U42" s="301"/>
      <c r="V42" s="291"/>
      <c r="W42" s="291"/>
      <c r="X42" s="291"/>
      <c r="Y42" s="291"/>
      <c r="Z42" s="291"/>
    </row>
    <row r="43" spans="2:26" ht="20.25" customHeight="1" x14ac:dyDescent="0.15">
      <c r="B43" s="257"/>
      <c r="C43" s="257" t="s">
        <v>386</v>
      </c>
      <c r="D43" s="257"/>
      <c r="E43" s="257"/>
      <c r="F43" s="257"/>
      <c r="G43" s="257"/>
      <c r="H43" s="257" t="s">
        <v>387</v>
      </c>
      <c r="I43" s="257"/>
      <c r="J43" s="257"/>
      <c r="K43" s="257"/>
      <c r="L43" s="264"/>
      <c r="M43" s="257"/>
      <c r="N43" s="257"/>
      <c r="O43" s="257"/>
      <c r="P43" s="257"/>
      <c r="Q43" s="257"/>
      <c r="R43" s="257"/>
      <c r="S43" s="257"/>
      <c r="T43" s="257"/>
      <c r="U43" s="291"/>
      <c r="V43" s="291"/>
      <c r="W43" s="291"/>
      <c r="X43" s="291"/>
      <c r="Y43" s="291"/>
      <c r="Z43" s="291"/>
    </row>
    <row r="44" spans="2:26" ht="20.25" customHeight="1" x14ac:dyDescent="0.15">
      <c r="B44" s="257"/>
      <c r="C44" s="257" t="str">
        <f>IF($J$42="週","対象時間数（週平均）","対象時間数（当月合計）")</f>
        <v>対象時間数（週平均）</v>
      </c>
      <c r="D44" s="257"/>
      <c r="E44" s="257"/>
      <c r="F44" s="257"/>
      <c r="G44" s="257"/>
      <c r="H44" s="257" t="str">
        <f>IF($J$42="週","週に勤務すべき時間数","当月に勤務すべき時間数")</f>
        <v>週に勤務すべき時間数</v>
      </c>
      <c r="I44" s="257"/>
      <c r="J44" s="257"/>
      <c r="K44" s="257"/>
      <c r="L44" s="264"/>
      <c r="M44" s="508" t="s">
        <v>388</v>
      </c>
      <c r="N44" s="508"/>
      <c r="O44" s="508"/>
      <c r="P44" s="508"/>
      <c r="Q44" s="257"/>
      <c r="R44" s="257"/>
      <c r="S44" s="257"/>
      <c r="T44" s="257"/>
      <c r="U44" s="291"/>
      <c r="V44" s="291"/>
      <c r="W44" s="291"/>
      <c r="X44" s="291"/>
      <c r="Y44" s="291"/>
      <c r="Z44" s="291"/>
    </row>
    <row r="45" spans="2:26" ht="20.25" customHeight="1" x14ac:dyDescent="0.15">
      <c r="B45" s="257"/>
      <c r="C45" s="520">
        <f>IF($J$42="週",L40,J40)</f>
        <v>0</v>
      </c>
      <c r="D45" s="521"/>
      <c r="E45" s="521"/>
      <c r="F45" s="522"/>
      <c r="G45" s="302" t="s">
        <v>389</v>
      </c>
      <c r="H45" s="509">
        <f>IF($J$42="週",$AV$5,$AZ$5)</f>
        <v>40</v>
      </c>
      <c r="I45" s="510"/>
      <c r="J45" s="510"/>
      <c r="K45" s="511"/>
      <c r="L45" s="302" t="s">
        <v>390</v>
      </c>
      <c r="M45" s="512">
        <f>ROUNDDOWN(C45/H45,1)</f>
        <v>0</v>
      </c>
      <c r="N45" s="513"/>
      <c r="O45" s="513"/>
      <c r="P45" s="514"/>
      <c r="Q45" s="257"/>
      <c r="R45" s="257"/>
      <c r="S45" s="257"/>
      <c r="T45" s="257"/>
      <c r="U45" s="523"/>
      <c r="V45" s="523"/>
      <c r="W45" s="523"/>
      <c r="X45" s="523"/>
      <c r="Y45" s="295"/>
      <c r="Z45" s="291"/>
    </row>
    <row r="46" spans="2:26" ht="20.25" customHeight="1" x14ac:dyDescent="0.15">
      <c r="B46" s="257"/>
      <c r="C46" s="257"/>
      <c r="D46" s="257"/>
      <c r="E46" s="257"/>
      <c r="F46" s="257"/>
      <c r="G46" s="257"/>
      <c r="H46" s="257"/>
      <c r="I46" s="257"/>
      <c r="J46" s="257"/>
      <c r="K46" s="257"/>
      <c r="L46" s="264"/>
      <c r="M46" s="257" t="s">
        <v>391</v>
      </c>
      <c r="N46" s="257"/>
      <c r="O46" s="257"/>
      <c r="P46" s="257"/>
      <c r="Q46" s="257"/>
      <c r="R46" s="257"/>
      <c r="S46" s="257"/>
      <c r="T46" s="257"/>
      <c r="U46" s="291"/>
      <c r="V46" s="291"/>
      <c r="W46" s="291"/>
      <c r="X46" s="291"/>
      <c r="Y46" s="291"/>
      <c r="Z46" s="291"/>
    </row>
    <row r="47" spans="2:26" ht="20.25" customHeight="1" x14ac:dyDescent="0.15">
      <c r="B47" s="257"/>
      <c r="C47" s="257" t="s">
        <v>392</v>
      </c>
      <c r="D47" s="257"/>
      <c r="E47" s="257"/>
      <c r="F47" s="257"/>
      <c r="G47" s="257"/>
      <c r="H47" s="257"/>
      <c r="I47" s="257"/>
      <c r="J47" s="257"/>
      <c r="K47" s="257"/>
      <c r="L47" s="264"/>
      <c r="M47" s="257"/>
      <c r="N47" s="257"/>
      <c r="O47" s="257"/>
      <c r="P47" s="257"/>
      <c r="Q47" s="257"/>
      <c r="R47" s="257"/>
      <c r="S47" s="257"/>
      <c r="T47" s="257"/>
      <c r="U47" s="257"/>
      <c r="V47" s="303"/>
      <c r="W47" s="304"/>
      <c r="X47" s="304"/>
      <c r="Y47" s="257"/>
      <c r="Z47" s="257"/>
    </row>
    <row r="48" spans="2:26" ht="20.25" customHeight="1" x14ac:dyDescent="0.15">
      <c r="B48" s="257"/>
      <c r="C48" s="257" t="s">
        <v>367</v>
      </c>
      <c r="D48" s="257"/>
      <c r="E48" s="257"/>
      <c r="F48" s="257"/>
      <c r="G48" s="257"/>
      <c r="H48" s="257"/>
      <c r="I48" s="257"/>
      <c r="J48" s="257"/>
      <c r="K48" s="257"/>
      <c r="L48" s="264"/>
      <c r="M48" s="302"/>
      <c r="N48" s="302"/>
      <c r="O48" s="302"/>
      <c r="P48" s="302"/>
      <c r="Q48" s="257"/>
      <c r="R48" s="257"/>
      <c r="S48" s="257"/>
      <c r="T48" s="257"/>
      <c r="U48" s="257"/>
      <c r="V48" s="303"/>
      <c r="W48" s="304"/>
      <c r="X48" s="304"/>
      <c r="Y48" s="257"/>
      <c r="Z48" s="257"/>
    </row>
    <row r="49" spans="2:58" ht="20.25" customHeight="1" x14ac:dyDescent="0.15">
      <c r="B49" s="257"/>
      <c r="C49" s="257" t="s">
        <v>393</v>
      </c>
      <c r="D49" s="257"/>
      <c r="E49" s="257"/>
      <c r="F49" s="257"/>
      <c r="G49" s="257"/>
      <c r="H49" s="257" t="s">
        <v>394</v>
      </c>
      <c r="I49" s="257"/>
      <c r="J49" s="257"/>
      <c r="K49" s="257"/>
      <c r="L49" s="257"/>
      <c r="M49" s="508" t="s">
        <v>382</v>
      </c>
      <c r="N49" s="508"/>
      <c r="O49" s="508"/>
      <c r="P49" s="508"/>
      <c r="Q49" s="257"/>
      <c r="R49" s="257"/>
      <c r="S49" s="257"/>
      <c r="T49" s="257"/>
      <c r="U49" s="257"/>
      <c r="V49" s="303"/>
      <c r="W49" s="304"/>
      <c r="X49" s="304"/>
      <c r="Y49" s="257"/>
      <c r="Z49" s="257"/>
    </row>
    <row r="50" spans="2:58" ht="20.25" customHeight="1" x14ac:dyDescent="0.15">
      <c r="B50" s="257"/>
      <c r="C50" s="509">
        <f>P40</f>
        <v>0</v>
      </c>
      <c r="D50" s="510"/>
      <c r="E50" s="510"/>
      <c r="F50" s="511"/>
      <c r="G50" s="302" t="s">
        <v>395</v>
      </c>
      <c r="H50" s="512">
        <f>M45</f>
        <v>0</v>
      </c>
      <c r="I50" s="513"/>
      <c r="J50" s="513"/>
      <c r="K50" s="514"/>
      <c r="L50" s="302" t="s">
        <v>390</v>
      </c>
      <c r="M50" s="515">
        <f>ROUNDDOWN(C50+H50,1)</f>
        <v>0</v>
      </c>
      <c r="N50" s="516"/>
      <c r="O50" s="516"/>
      <c r="P50" s="517"/>
      <c r="Q50" s="257"/>
      <c r="R50" s="257"/>
      <c r="S50" s="257"/>
      <c r="T50" s="257"/>
      <c r="U50" s="257"/>
      <c r="V50" s="303"/>
      <c r="W50" s="304"/>
      <c r="X50" s="304"/>
      <c r="Y50" s="257"/>
      <c r="Z50" s="257"/>
    </row>
    <row r="51" spans="2:58" ht="20.25" customHeight="1" x14ac:dyDescent="0.15">
      <c r="B51" s="257"/>
      <c r="C51" s="257"/>
      <c r="D51" s="257"/>
      <c r="E51" s="257"/>
      <c r="F51" s="257"/>
      <c r="G51" s="257"/>
      <c r="H51" s="257"/>
      <c r="I51" s="257"/>
      <c r="J51" s="257"/>
      <c r="K51" s="257"/>
      <c r="L51" s="257"/>
      <c r="M51" s="257"/>
      <c r="N51" s="264"/>
      <c r="O51" s="257"/>
      <c r="P51" s="257"/>
      <c r="Q51" s="257"/>
      <c r="R51" s="257"/>
      <c r="S51" s="257"/>
      <c r="T51" s="257"/>
      <c r="U51" s="257"/>
      <c r="V51" s="303"/>
      <c r="W51" s="304"/>
      <c r="X51" s="304"/>
      <c r="Y51" s="257"/>
      <c r="Z51" s="257"/>
    </row>
    <row r="52" spans="2:58" ht="20.25" customHeight="1" x14ac:dyDescent="0.15">
      <c r="C52" s="266"/>
      <c r="D52" s="266"/>
      <c r="T52" s="266"/>
      <c r="AJ52" s="305"/>
      <c r="AK52" s="306"/>
      <c r="AL52" s="306"/>
      <c r="BE52" s="306"/>
    </row>
    <row r="53" spans="2:58" ht="20.25" customHeight="1" x14ac:dyDescent="0.15">
      <c r="C53" s="266"/>
      <c r="D53" s="266"/>
      <c r="U53" s="266"/>
      <c r="AK53" s="305"/>
      <c r="AL53" s="306"/>
      <c r="AM53" s="306"/>
      <c r="BF53" s="306"/>
    </row>
    <row r="54" spans="2:58" ht="20.25" customHeight="1" x14ac:dyDescent="0.15">
      <c r="D54" s="266"/>
      <c r="U54" s="266"/>
      <c r="AK54" s="305"/>
      <c r="AL54" s="306"/>
      <c r="AM54" s="306"/>
      <c r="BF54" s="306"/>
    </row>
    <row r="55" spans="2:58" ht="20.25" customHeight="1" x14ac:dyDescent="0.15">
      <c r="C55" s="266"/>
      <c r="D55" s="266"/>
      <c r="U55" s="266"/>
      <c r="AK55" s="305"/>
      <c r="AL55" s="306"/>
      <c r="AM55" s="306"/>
      <c r="BF55" s="306"/>
    </row>
    <row r="56" spans="2:58" ht="20.25" customHeight="1" x14ac:dyDescent="0.15">
      <c r="C56" s="305"/>
      <c r="D56" s="305"/>
      <c r="E56" s="305"/>
      <c r="F56" s="305"/>
      <c r="G56" s="305"/>
      <c r="H56" s="305"/>
      <c r="I56" s="305"/>
      <c r="J56" s="305"/>
      <c r="K56" s="305"/>
      <c r="L56" s="305"/>
      <c r="M56" s="305"/>
      <c r="N56" s="305"/>
      <c r="O56" s="305"/>
      <c r="P56" s="305"/>
      <c r="Q56" s="305"/>
      <c r="R56" s="305"/>
      <c r="S56" s="305"/>
      <c r="T56" s="305"/>
      <c r="U56" s="306"/>
      <c r="V56" s="306"/>
      <c r="W56" s="305"/>
      <c r="X56" s="305"/>
      <c r="Y56" s="305"/>
      <c r="Z56" s="305"/>
      <c r="AA56" s="305"/>
      <c r="AB56" s="305"/>
      <c r="AC56" s="305"/>
      <c r="AD56" s="305"/>
      <c r="AE56" s="305"/>
      <c r="AF56" s="305"/>
      <c r="AG56" s="305"/>
      <c r="AH56" s="305"/>
      <c r="AI56" s="305"/>
      <c r="AJ56" s="305"/>
      <c r="AK56" s="305"/>
      <c r="AL56" s="306"/>
      <c r="AM56" s="306"/>
      <c r="BF56" s="306"/>
    </row>
    <row r="57" spans="2:58" ht="20.25" customHeight="1" x14ac:dyDescent="0.15">
      <c r="C57" s="305"/>
      <c r="D57" s="305"/>
      <c r="E57" s="305"/>
      <c r="F57" s="305"/>
      <c r="G57" s="305"/>
      <c r="H57" s="305"/>
      <c r="I57" s="305"/>
      <c r="J57" s="305"/>
      <c r="K57" s="305"/>
      <c r="L57" s="305"/>
      <c r="M57" s="305"/>
      <c r="N57" s="305"/>
      <c r="O57" s="305"/>
      <c r="P57" s="305"/>
      <c r="Q57" s="305"/>
      <c r="R57" s="305"/>
      <c r="S57" s="305"/>
      <c r="T57" s="305"/>
      <c r="U57" s="306"/>
      <c r="V57" s="306"/>
      <c r="W57" s="305"/>
      <c r="X57" s="305"/>
      <c r="Y57" s="305"/>
      <c r="Z57" s="305"/>
      <c r="AA57" s="305"/>
      <c r="AB57" s="305"/>
      <c r="AC57" s="305"/>
      <c r="AD57" s="305"/>
      <c r="AE57" s="305"/>
      <c r="AF57" s="305"/>
      <c r="AG57" s="305"/>
      <c r="AH57" s="305"/>
      <c r="AI57" s="305"/>
      <c r="AJ57" s="305"/>
      <c r="AK57" s="305"/>
      <c r="AL57" s="306"/>
      <c r="AM57" s="306"/>
      <c r="BF57" s="306"/>
    </row>
  </sheetData>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2"/>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3">
      <formula>INDIRECT(ADDRESS(ROW(),COLUMN()))=TRUNC(INDIRECT(ADDRESS(ROW(),COLUMN())))</formula>
    </cfRule>
  </conditionalFormatting>
  <dataValidations count="8">
    <dataValidation type="decimal" allowBlank="1" showInputMessage="1" showErrorMessage="1" error="入力可能範囲　32～40" sqref="AV5" xr:uid="{D22A6629-6B4D-4A42-8386-4063F976ABF3}">
      <formula1>32</formula1>
      <formula2>40</formula2>
    </dataValidation>
    <dataValidation type="list" allowBlank="1" showInputMessage="1" showErrorMessage="1" sqref="J42:K42" xr:uid="{AF2857EF-3B31-4EB8-9C3B-26B31FDCC3FB}">
      <formula1>"週,暦月"</formula1>
    </dataValidation>
    <dataValidation type="list" allowBlank="1" showInputMessage="1" showErrorMessage="1" sqref="AZ3" xr:uid="{993C343C-D8D1-4B4F-8A69-F458AFDBF3FE}">
      <formula1>"４週,暦月"</formula1>
    </dataValidation>
    <dataValidation type="list" allowBlank="1" showInputMessage="1" sqref="C14:D31" xr:uid="{2FD66F3E-D3EB-4446-9CB3-2ECCA1438BEC}">
      <formula1>職種</formula1>
    </dataValidation>
    <dataValidation type="list" errorStyle="warning" allowBlank="1" showInputMessage="1" error="リストにない場合のみ、入力してください。" sqref="G14:K31" xr:uid="{ABE949AF-9B8F-4670-88AB-C72D1412B321}">
      <formula1>INDIRECT(C14)</formula1>
    </dataValidation>
    <dataValidation type="list" allowBlank="1" showInputMessage="1" showErrorMessage="1" sqref="AZ4:BC4" xr:uid="{19F3693E-552A-4824-8A35-0BDA5FB3C0B6}">
      <formula1>"予定,実績,予定・実績"</formula1>
    </dataValidation>
    <dataValidation type="list" allowBlank="1" showInputMessage="1" sqref="E14:F31" xr:uid="{51F92526-277B-465F-B521-DC60EBAA19A6}">
      <formula1>"A, B, C, D"</formula1>
    </dataValidation>
    <dataValidation allowBlank="1" showInputMessage="1" showErrorMessage="1" error="入力可能範囲　32～40" sqref="AZ6" xr:uid="{5ABFC7A8-1E34-47D9-BD90-4337253B415A}"/>
  </dataValidations>
  <pageMargins left="0.70866141732283472" right="0.70866141732283472" top="0.74803149606299213" bottom="0.74803149606299213" header="0.31496062992125984" footer="0.31496062992125984"/>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97EF4-0F7E-4E26-98B2-332C14E0B1B3}">
  <sheetPr codeName="Sheet8">
    <tabColor rgb="FFFFFF00"/>
    <pageSetUpPr fitToPage="1"/>
  </sheetPr>
  <dimension ref="A1:BF57"/>
  <sheetViews>
    <sheetView zoomScale="55" zoomScaleNormal="55" workbookViewId="0">
      <selection activeCell="C26" sqref="C26:D26"/>
    </sheetView>
  </sheetViews>
  <sheetFormatPr defaultColWidth="4.5" defaultRowHeight="20.25" customHeight="1" x14ac:dyDescent="0.15"/>
  <cols>
    <col min="1" max="1" width="1.375" style="336" customWidth="1"/>
    <col min="2" max="56" width="5.625" style="336" customWidth="1"/>
    <col min="57" max="16384" width="4.5" style="336"/>
  </cols>
  <sheetData>
    <row r="1" spans="1:57" s="312" customFormat="1" ht="20.25" customHeight="1" x14ac:dyDescent="0.15">
      <c r="A1" s="307"/>
      <c r="B1" s="307"/>
      <c r="C1" s="308" t="s">
        <v>327</v>
      </c>
      <c r="D1" s="308"/>
      <c r="E1" s="307"/>
      <c r="F1" s="307"/>
      <c r="G1" s="309" t="s">
        <v>328</v>
      </c>
      <c r="H1" s="307"/>
      <c r="I1" s="307"/>
      <c r="J1" s="308"/>
      <c r="K1" s="308"/>
      <c r="L1" s="308"/>
      <c r="M1" s="308"/>
      <c r="N1" s="307"/>
      <c r="O1" s="307"/>
      <c r="P1" s="307"/>
      <c r="Q1" s="307"/>
      <c r="R1" s="307"/>
      <c r="S1" s="307"/>
      <c r="T1" s="307"/>
      <c r="U1" s="307"/>
      <c r="V1" s="307"/>
      <c r="W1" s="307"/>
      <c r="X1" s="307"/>
      <c r="Y1" s="307"/>
      <c r="Z1" s="307"/>
      <c r="AA1" s="307"/>
      <c r="AB1" s="307"/>
      <c r="AC1" s="307"/>
      <c r="AD1" s="307"/>
      <c r="AE1" s="307"/>
      <c r="AF1" s="307"/>
      <c r="AG1" s="307"/>
      <c r="AH1" s="307"/>
      <c r="AI1" s="307"/>
      <c r="AJ1" s="307"/>
      <c r="AK1" s="310" t="s">
        <v>329</v>
      </c>
      <c r="AL1" s="310" t="s">
        <v>330</v>
      </c>
      <c r="AM1" s="728" t="s">
        <v>331</v>
      </c>
      <c r="AN1" s="728"/>
      <c r="AO1" s="728"/>
      <c r="AP1" s="728"/>
      <c r="AQ1" s="728"/>
      <c r="AR1" s="728"/>
      <c r="AS1" s="728"/>
      <c r="AT1" s="728"/>
      <c r="AU1" s="728"/>
      <c r="AV1" s="728"/>
      <c r="AW1" s="728"/>
      <c r="AX1" s="728"/>
      <c r="AY1" s="728"/>
      <c r="AZ1" s="728"/>
      <c r="BA1" s="728"/>
      <c r="BB1" s="311" t="s">
        <v>332</v>
      </c>
      <c r="BC1" s="307"/>
      <c r="BD1" s="307"/>
    </row>
    <row r="2" spans="1:57" s="315" customFormat="1" ht="20.25" customHeight="1" x14ac:dyDescent="0.15">
      <c r="A2" s="313"/>
      <c r="B2" s="313"/>
      <c r="C2" s="313"/>
      <c r="D2" s="309"/>
      <c r="E2" s="313"/>
      <c r="F2" s="313"/>
      <c r="G2" s="313"/>
      <c r="H2" s="309"/>
      <c r="I2" s="310"/>
      <c r="J2" s="310"/>
      <c r="K2" s="310"/>
      <c r="L2" s="310"/>
      <c r="M2" s="310"/>
      <c r="N2" s="313"/>
      <c r="O2" s="313"/>
      <c r="P2" s="313"/>
      <c r="Q2" s="313"/>
      <c r="R2" s="313"/>
      <c r="S2" s="313"/>
      <c r="T2" s="310" t="s">
        <v>333</v>
      </c>
      <c r="U2" s="729">
        <v>6</v>
      </c>
      <c r="V2" s="729"/>
      <c r="W2" s="310" t="s">
        <v>330</v>
      </c>
      <c r="X2" s="730">
        <f>IF(U2=0,"",YEAR(DATE(2018+U2,1,1)))</f>
        <v>2024</v>
      </c>
      <c r="Y2" s="730"/>
      <c r="Z2" s="313" t="s">
        <v>334</v>
      </c>
      <c r="AA2" s="313" t="s">
        <v>335</v>
      </c>
      <c r="AB2" s="729">
        <v>4</v>
      </c>
      <c r="AC2" s="729"/>
      <c r="AD2" s="313" t="s">
        <v>336</v>
      </c>
      <c r="AE2" s="313"/>
      <c r="AF2" s="313"/>
      <c r="AG2" s="313"/>
      <c r="AH2" s="313"/>
      <c r="AI2" s="313"/>
      <c r="AJ2" s="311"/>
      <c r="AK2" s="310" t="s">
        <v>337</v>
      </c>
      <c r="AL2" s="310" t="s">
        <v>330</v>
      </c>
      <c r="AM2" s="729" t="s">
        <v>396</v>
      </c>
      <c r="AN2" s="729"/>
      <c r="AO2" s="729"/>
      <c r="AP2" s="729"/>
      <c r="AQ2" s="729"/>
      <c r="AR2" s="729"/>
      <c r="AS2" s="729"/>
      <c r="AT2" s="729"/>
      <c r="AU2" s="729"/>
      <c r="AV2" s="729"/>
      <c r="AW2" s="729"/>
      <c r="AX2" s="729"/>
      <c r="AY2" s="729"/>
      <c r="AZ2" s="729"/>
      <c r="BA2" s="729"/>
      <c r="BB2" s="311" t="s">
        <v>332</v>
      </c>
      <c r="BC2" s="310"/>
      <c r="BD2" s="310"/>
      <c r="BE2" s="314"/>
    </row>
    <row r="3" spans="1:57" s="315" customFormat="1" ht="20.25" customHeight="1" x14ac:dyDescent="0.15">
      <c r="A3" s="313"/>
      <c r="B3" s="313"/>
      <c r="C3" s="313"/>
      <c r="D3" s="309"/>
      <c r="E3" s="313"/>
      <c r="F3" s="313"/>
      <c r="G3" s="313"/>
      <c r="H3" s="309"/>
      <c r="I3" s="310"/>
      <c r="J3" s="310"/>
      <c r="K3" s="310"/>
      <c r="L3" s="310"/>
      <c r="M3" s="310"/>
      <c r="N3" s="313"/>
      <c r="O3" s="313"/>
      <c r="P3" s="313"/>
      <c r="Q3" s="313"/>
      <c r="R3" s="313"/>
      <c r="S3" s="313"/>
      <c r="T3" s="316"/>
      <c r="U3" s="317"/>
      <c r="V3" s="317"/>
      <c r="W3" s="318"/>
      <c r="X3" s="317"/>
      <c r="Y3" s="317"/>
      <c r="Z3" s="319"/>
      <c r="AA3" s="319"/>
      <c r="AB3" s="317"/>
      <c r="AC3" s="317"/>
      <c r="AD3" s="320"/>
      <c r="AE3" s="313"/>
      <c r="AF3" s="313"/>
      <c r="AG3" s="313"/>
      <c r="AH3" s="313"/>
      <c r="AI3" s="313"/>
      <c r="AJ3" s="311"/>
      <c r="AK3" s="310"/>
      <c r="AL3" s="310"/>
      <c r="AM3" s="321"/>
      <c r="AN3" s="321"/>
      <c r="AO3" s="321"/>
      <c r="AP3" s="321"/>
      <c r="AQ3" s="321"/>
      <c r="AR3" s="321"/>
      <c r="AS3" s="321"/>
      <c r="AT3" s="321"/>
      <c r="AU3" s="321"/>
      <c r="AV3" s="321"/>
      <c r="AW3" s="321"/>
      <c r="AX3" s="321"/>
      <c r="AY3" s="322" t="s">
        <v>338</v>
      </c>
      <c r="AZ3" s="731" t="s">
        <v>339</v>
      </c>
      <c r="BA3" s="731"/>
      <c r="BB3" s="731"/>
      <c r="BC3" s="731"/>
      <c r="BD3" s="310"/>
      <c r="BE3" s="314"/>
    </row>
    <row r="4" spans="1:57" s="315" customFormat="1" ht="20.25" customHeight="1" x14ac:dyDescent="0.15">
      <c r="A4" s="313"/>
      <c r="B4" s="162"/>
      <c r="C4" s="162"/>
      <c r="D4" s="162"/>
      <c r="E4" s="162"/>
      <c r="F4" s="162"/>
      <c r="G4" s="162"/>
      <c r="H4" s="162"/>
      <c r="I4" s="162"/>
      <c r="J4" s="323"/>
      <c r="K4" s="324"/>
      <c r="L4" s="324"/>
      <c r="M4" s="324"/>
      <c r="N4" s="324"/>
      <c r="O4" s="324"/>
      <c r="P4" s="325"/>
      <c r="Q4" s="324"/>
      <c r="R4" s="324"/>
      <c r="S4" s="313"/>
      <c r="T4" s="313"/>
      <c r="U4" s="313"/>
      <c r="V4" s="313"/>
      <c r="W4" s="313"/>
      <c r="X4" s="313"/>
      <c r="Y4" s="313"/>
      <c r="Z4" s="319"/>
      <c r="AA4" s="319"/>
      <c r="AB4" s="317"/>
      <c r="AC4" s="317"/>
      <c r="AD4" s="320"/>
      <c r="AE4" s="313"/>
      <c r="AF4" s="313"/>
      <c r="AG4" s="313"/>
      <c r="AH4" s="313"/>
      <c r="AI4" s="313"/>
      <c r="AJ4" s="311"/>
      <c r="AK4" s="310"/>
      <c r="AL4" s="310"/>
      <c r="AM4" s="321"/>
      <c r="AN4" s="321"/>
      <c r="AO4" s="321"/>
      <c r="AP4" s="321"/>
      <c r="AQ4" s="321"/>
      <c r="AR4" s="321"/>
      <c r="AS4" s="321"/>
      <c r="AT4" s="321"/>
      <c r="AU4" s="321"/>
      <c r="AV4" s="321"/>
      <c r="AW4" s="321"/>
      <c r="AX4" s="321"/>
      <c r="AY4" s="322" t="s">
        <v>340</v>
      </c>
      <c r="AZ4" s="731" t="s">
        <v>341</v>
      </c>
      <c r="BA4" s="731"/>
      <c r="BB4" s="731"/>
      <c r="BC4" s="731"/>
      <c r="BD4" s="310"/>
      <c r="BE4" s="314"/>
    </row>
    <row r="5" spans="1:57" s="315" customFormat="1" ht="20.25" customHeight="1" x14ac:dyDescent="0.15">
      <c r="A5" s="313"/>
      <c r="B5" s="233"/>
      <c r="C5" s="233"/>
      <c r="D5" s="233"/>
      <c r="E5" s="233"/>
      <c r="F5" s="233"/>
      <c r="G5" s="233"/>
      <c r="H5" s="233"/>
      <c r="I5" s="233"/>
      <c r="J5" s="324"/>
      <c r="K5" s="326"/>
      <c r="L5" s="327"/>
      <c r="M5" s="327"/>
      <c r="N5" s="327"/>
      <c r="O5" s="327"/>
      <c r="P5" s="233"/>
      <c r="Q5" s="162"/>
      <c r="R5" s="162"/>
      <c r="S5" s="307"/>
      <c r="T5" s="313"/>
      <c r="U5" s="313"/>
      <c r="V5" s="313"/>
      <c r="W5" s="313"/>
      <c r="X5" s="313"/>
      <c r="Y5" s="313"/>
      <c r="Z5" s="319"/>
      <c r="AA5" s="319"/>
      <c r="AB5" s="317"/>
      <c r="AC5" s="317"/>
      <c r="AD5" s="307"/>
      <c r="AE5" s="307"/>
      <c r="AF5" s="307"/>
      <c r="AG5" s="307"/>
      <c r="AH5" s="313"/>
      <c r="AI5" s="313"/>
      <c r="AJ5" s="307" t="s">
        <v>342</v>
      </c>
      <c r="AK5" s="307"/>
      <c r="AL5" s="307"/>
      <c r="AM5" s="307"/>
      <c r="AN5" s="307"/>
      <c r="AO5" s="307"/>
      <c r="AP5" s="307"/>
      <c r="AQ5" s="307"/>
      <c r="AR5" s="162"/>
      <c r="AS5" s="162"/>
      <c r="AT5" s="90"/>
      <c r="AU5" s="307"/>
      <c r="AV5" s="694">
        <v>40</v>
      </c>
      <c r="AW5" s="695"/>
      <c r="AX5" s="90" t="s">
        <v>343</v>
      </c>
      <c r="AY5" s="307"/>
      <c r="AZ5" s="732">
        <v>160</v>
      </c>
      <c r="BA5" s="733"/>
      <c r="BB5" s="90" t="s">
        <v>344</v>
      </c>
      <c r="BC5" s="307"/>
      <c r="BD5" s="313"/>
      <c r="BE5" s="314"/>
    </row>
    <row r="6" spans="1:57" s="315" customFormat="1" ht="20.25" customHeight="1" x14ac:dyDescent="0.15">
      <c r="A6" s="313"/>
      <c r="B6" s="233"/>
      <c r="C6" s="233"/>
      <c r="D6" s="233"/>
      <c r="E6" s="233"/>
      <c r="F6" s="233"/>
      <c r="G6" s="233"/>
      <c r="H6" s="233"/>
      <c r="I6" s="233"/>
      <c r="J6" s="324"/>
      <c r="K6" s="326"/>
      <c r="L6" s="327"/>
      <c r="M6" s="327"/>
      <c r="N6" s="327"/>
      <c r="O6" s="327"/>
      <c r="P6" s="233"/>
      <c r="Q6" s="162"/>
      <c r="R6" s="162"/>
      <c r="S6" s="307"/>
      <c r="T6" s="313"/>
      <c r="U6" s="313"/>
      <c r="V6" s="313"/>
      <c r="W6" s="313"/>
      <c r="X6" s="313"/>
      <c r="Y6" s="313"/>
      <c r="Z6" s="319"/>
      <c r="AA6" s="319"/>
      <c r="AB6" s="317"/>
      <c r="AC6" s="317"/>
      <c r="AD6" s="307"/>
      <c r="AE6" s="307"/>
      <c r="AF6" s="307"/>
      <c r="AG6" s="307"/>
      <c r="AH6" s="313"/>
      <c r="AI6" s="313"/>
      <c r="AJ6" s="307"/>
      <c r="AK6" s="307"/>
      <c r="AL6" s="307"/>
      <c r="AM6" s="307"/>
      <c r="AN6" s="307"/>
      <c r="AO6" s="307"/>
      <c r="AP6" s="307"/>
      <c r="AQ6" s="307" t="s">
        <v>345</v>
      </c>
      <c r="AR6" s="307"/>
      <c r="AS6" s="328"/>
      <c r="AT6" s="328"/>
      <c r="AU6" s="328"/>
      <c r="AV6" s="307"/>
      <c r="AW6" s="307"/>
      <c r="AX6" s="329"/>
      <c r="AY6" s="307"/>
      <c r="AZ6" s="694">
        <v>100</v>
      </c>
      <c r="BA6" s="695"/>
      <c r="BB6" s="90" t="s">
        <v>346</v>
      </c>
      <c r="BC6" s="307"/>
      <c r="BD6" s="313"/>
      <c r="BE6" s="314"/>
    </row>
    <row r="7" spans="1:57" s="315" customFormat="1" ht="20.25" customHeight="1" x14ac:dyDescent="0.15">
      <c r="A7" s="313"/>
      <c r="B7" s="233"/>
      <c r="C7" s="233"/>
      <c r="D7" s="233"/>
      <c r="E7" s="233"/>
      <c r="F7" s="233"/>
      <c r="G7" s="233"/>
      <c r="H7" s="233"/>
      <c r="I7" s="233"/>
      <c r="J7" s="233"/>
      <c r="K7" s="330"/>
      <c r="L7" s="330"/>
      <c r="M7" s="330"/>
      <c r="N7" s="233"/>
      <c r="O7" s="331"/>
      <c r="P7" s="332"/>
      <c r="Q7" s="332"/>
      <c r="R7" s="203"/>
      <c r="S7" s="328"/>
      <c r="T7" s="313"/>
      <c r="U7" s="313"/>
      <c r="V7" s="313"/>
      <c r="W7" s="313"/>
      <c r="X7" s="313"/>
      <c r="Y7" s="313"/>
      <c r="Z7" s="319"/>
      <c r="AA7" s="319"/>
      <c r="AB7" s="317"/>
      <c r="AC7" s="317"/>
      <c r="AD7" s="90"/>
      <c r="AE7" s="307"/>
      <c r="AF7" s="307"/>
      <c r="AG7" s="307"/>
      <c r="AH7" s="313"/>
      <c r="AI7" s="313"/>
      <c r="AJ7" s="313"/>
      <c r="AK7" s="313"/>
      <c r="AL7" s="307"/>
      <c r="AM7" s="307"/>
      <c r="AN7" s="234"/>
      <c r="AO7" s="329"/>
      <c r="AP7" s="329"/>
      <c r="AQ7" s="328"/>
      <c r="AR7" s="328"/>
      <c r="AS7" s="328"/>
      <c r="AT7" s="328"/>
      <c r="AU7" s="328"/>
      <c r="AV7" s="328"/>
      <c r="AW7" s="307" t="s">
        <v>347</v>
      </c>
      <c r="AX7" s="307"/>
      <c r="AY7" s="307"/>
      <c r="AZ7" s="696">
        <f>DAY(EOMONTH(DATE(X2,AB2,1),0))</f>
        <v>30</v>
      </c>
      <c r="BA7" s="697"/>
      <c r="BB7" s="90" t="s">
        <v>348</v>
      </c>
      <c r="BC7" s="313"/>
      <c r="BD7" s="313"/>
      <c r="BE7" s="314"/>
    </row>
    <row r="8" spans="1:57" ht="5.0999999999999996" customHeight="1" thickBot="1" x14ac:dyDescent="0.2">
      <c r="A8" s="333"/>
      <c r="B8" s="333"/>
      <c r="C8" s="96"/>
      <c r="D8" s="96"/>
      <c r="E8" s="333"/>
      <c r="F8" s="333"/>
      <c r="G8" s="333"/>
      <c r="H8" s="333"/>
      <c r="I8" s="333"/>
      <c r="J8" s="333"/>
      <c r="K8" s="333"/>
      <c r="L8" s="333"/>
      <c r="M8" s="333"/>
      <c r="N8" s="333"/>
      <c r="O8" s="333"/>
      <c r="P8" s="333"/>
      <c r="Q8" s="333"/>
      <c r="R8" s="333"/>
      <c r="S8" s="96"/>
      <c r="T8" s="333"/>
      <c r="U8" s="333"/>
      <c r="V8" s="333"/>
      <c r="W8" s="333"/>
      <c r="X8" s="333"/>
      <c r="Y8" s="333"/>
      <c r="Z8" s="333"/>
      <c r="AA8" s="333"/>
      <c r="AB8" s="333"/>
      <c r="AC8" s="333"/>
      <c r="AD8" s="333"/>
      <c r="AE8" s="333"/>
      <c r="AF8" s="333"/>
      <c r="AG8" s="333"/>
      <c r="AH8" s="333"/>
      <c r="AI8" s="333"/>
      <c r="AJ8" s="96"/>
      <c r="AK8" s="333"/>
      <c r="AL8" s="333"/>
      <c r="AM8" s="333"/>
      <c r="AN8" s="333"/>
      <c r="AO8" s="333"/>
      <c r="AP8" s="333"/>
      <c r="AQ8" s="333"/>
      <c r="AR8" s="333"/>
      <c r="AS8" s="333"/>
      <c r="AT8" s="333"/>
      <c r="AU8" s="333"/>
      <c r="AV8" s="333"/>
      <c r="AW8" s="333"/>
      <c r="AX8" s="333"/>
      <c r="AY8" s="333"/>
      <c r="AZ8" s="333"/>
      <c r="BA8" s="333"/>
      <c r="BB8" s="333"/>
      <c r="BC8" s="334"/>
      <c r="BD8" s="334"/>
      <c r="BE8" s="335"/>
    </row>
    <row r="9" spans="1:57" ht="20.25" customHeight="1" thickBot="1" x14ac:dyDescent="0.2">
      <c r="A9" s="333"/>
      <c r="B9" s="698" t="s">
        <v>349</v>
      </c>
      <c r="C9" s="701" t="s">
        <v>350</v>
      </c>
      <c r="D9" s="702"/>
      <c r="E9" s="707" t="s">
        <v>351</v>
      </c>
      <c r="F9" s="702"/>
      <c r="G9" s="707" t="s">
        <v>352</v>
      </c>
      <c r="H9" s="701"/>
      <c r="I9" s="701"/>
      <c r="J9" s="701"/>
      <c r="K9" s="702"/>
      <c r="L9" s="707" t="s">
        <v>353</v>
      </c>
      <c r="M9" s="701"/>
      <c r="N9" s="701"/>
      <c r="O9" s="710"/>
      <c r="P9" s="713" t="s">
        <v>354</v>
      </c>
      <c r="Q9" s="714"/>
      <c r="R9" s="714"/>
      <c r="S9" s="714"/>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4"/>
      <c r="AU9" s="715" t="str">
        <f>IF(AZ3="４週","(10)1～4週目の勤務時間数合計","(10)1か月の勤務時間数合計")</f>
        <v>(10)1～4週目の勤務時間数合計</v>
      </c>
      <c r="AV9" s="716"/>
      <c r="AW9" s="715" t="s">
        <v>355</v>
      </c>
      <c r="AX9" s="716"/>
      <c r="AY9" s="723" t="s">
        <v>356</v>
      </c>
      <c r="AZ9" s="723"/>
      <c r="BA9" s="723"/>
      <c r="BB9" s="723"/>
      <c r="BC9" s="723"/>
      <c r="BD9" s="723"/>
    </row>
    <row r="10" spans="1:57" ht="20.25" customHeight="1" thickBot="1" x14ac:dyDescent="0.2">
      <c r="A10" s="333"/>
      <c r="B10" s="699"/>
      <c r="C10" s="703"/>
      <c r="D10" s="704"/>
      <c r="E10" s="708"/>
      <c r="F10" s="704"/>
      <c r="G10" s="708"/>
      <c r="H10" s="703"/>
      <c r="I10" s="703"/>
      <c r="J10" s="703"/>
      <c r="K10" s="704"/>
      <c r="L10" s="708"/>
      <c r="M10" s="703"/>
      <c r="N10" s="703"/>
      <c r="O10" s="711"/>
      <c r="P10" s="725" t="s">
        <v>357</v>
      </c>
      <c r="Q10" s="726"/>
      <c r="R10" s="726"/>
      <c r="S10" s="726"/>
      <c r="T10" s="726"/>
      <c r="U10" s="726"/>
      <c r="V10" s="727"/>
      <c r="W10" s="725" t="s">
        <v>358</v>
      </c>
      <c r="X10" s="726"/>
      <c r="Y10" s="726"/>
      <c r="Z10" s="726"/>
      <c r="AA10" s="726"/>
      <c r="AB10" s="726"/>
      <c r="AC10" s="727"/>
      <c r="AD10" s="725" t="s">
        <v>359</v>
      </c>
      <c r="AE10" s="726"/>
      <c r="AF10" s="726"/>
      <c r="AG10" s="726"/>
      <c r="AH10" s="726"/>
      <c r="AI10" s="726"/>
      <c r="AJ10" s="727"/>
      <c r="AK10" s="725" t="s">
        <v>360</v>
      </c>
      <c r="AL10" s="726"/>
      <c r="AM10" s="726"/>
      <c r="AN10" s="726"/>
      <c r="AO10" s="726"/>
      <c r="AP10" s="726"/>
      <c r="AQ10" s="727"/>
      <c r="AR10" s="725" t="s">
        <v>361</v>
      </c>
      <c r="AS10" s="726"/>
      <c r="AT10" s="727"/>
      <c r="AU10" s="717"/>
      <c r="AV10" s="718"/>
      <c r="AW10" s="717"/>
      <c r="AX10" s="718"/>
      <c r="AY10" s="723"/>
      <c r="AZ10" s="723"/>
      <c r="BA10" s="723"/>
      <c r="BB10" s="723"/>
      <c r="BC10" s="723"/>
      <c r="BD10" s="723"/>
    </row>
    <row r="11" spans="1:57" ht="20.25" customHeight="1" thickBot="1" x14ac:dyDescent="0.2">
      <c r="A11" s="333"/>
      <c r="B11" s="699"/>
      <c r="C11" s="703"/>
      <c r="D11" s="704"/>
      <c r="E11" s="708"/>
      <c r="F11" s="704"/>
      <c r="G11" s="708"/>
      <c r="H11" s="703"/>
      <c r="I11" s="703"/>
      <c r="J11" s="703"/>
      <c r="K11" s="704"/>
      <c r="L11" s="708"/>
      <c r="M11" s="703"/>
      <c r="N11" s="703"/>
      <c r="O11" s="711"/>
      <c r="P11" s="337">
        <f>DAY(DATE($X$2,$AB$2,1))</f>
        <v>1</v>
      </c>
      <c r="Q11" s="338">
        <f>DAY(DATE($X$2,$AB$2,2))</f>
        <v>2</v>
      </c>
      <c r="R11" s="338">
        <f>DAY(DATE($X$2,$AB$2,3))</f>
        <v>3</v>
      </c>
      <c r="S11" s="338">
        <f>DAY(DATE($X$2,$AB$2,4))</f>
        <v>4</v>
      </c>
      <c r="T11" s="338">
        <f>DAY(DATE($X$2,$AB$2,5))</f>
        <v>5</v>
      </c>
      <c r="U11" s="338">
        <f>DAY(DATE($X$2,$AB$2,6))</f>
        <v>6</v>
      </c>
      <c r="V11" s="339">
        <f>DAY(DATE($X$2,$AB$2,7))</f>
        <v>7</v>
      </c>
      <c r="W11" s="337">
        <f>DAY(DATE($X$2,$AB$2,8))</f>
        <v>8</v>
      </c>
      <c r="X11" s="338">
        <f>DAY(DATE($X$2,$AB$2,9))</f>
        <v>9</v>
      </c>
      <c r="Y11" s="338">
        <f>DAY(DATE($X$2,$AB$2,10))</f>
        <v>10</v>
      </c>
      <c r="Z11" s="338">
        <f>DAY(DATE($X$2,$AB$2,11))</f>
        <v>11</v>
      </c>
      <c r="AA11" s="338">
        <f>DAY(DATE($X$2,$AB$2,12))</f>
        <v>12</v>
      </c>
      <c r="AB11" s="338">
        <f>DAY(DATE($X$2,$AB$2,13))</f>
        <v>13</v>
      </c>
      <c r="AC11" s="339">
        <f>DAY(DATE($X$2,$AB$2,14))</f>
        <v>14</v>
      </c>
      <c r="AD11" s="337">
        <f>DAY(DATE($X$2,$AB$2,15))</f>
        <v>15</v>
      </c>
      <c r="AE11" s="338">
        <f>DAY(DATE($X$2,$AB$2,16))</f>
        <v>16</v>
      </c>
      <c r="AF11" s="338">
        <f>DAY(DATE($X$2,$AB$2,17))</f>
        <v>17</v>
      </c>
      <c r="AG11" s="338">
        <f>DAY(DATE($X$2,$AB$2,18))</f>
        <v>18</v>
      </c>
      <c r="AH11" s="338">
        <f>DAY(DATE($X$2,$AB$2,19))</f>
        <v>19</v>
      </c>
      <c r="AI11" s="338">
        <f>DAY(DATE($X$2,$AB$2,20))</f>
        <v>20</v>
      </c>
      <c r="AJ11" s="339">
        <f>DAY(DATE($X$2,$AB$2,21))</f>
        <v>21</v>
      </c>
      <c r="AK11" s="337">
        <f>DAY(DATE($X$2,$AB$2,22))</f>
        <v>22</v>
      </c>
      <c r="AL11" s="338">
        <f>DAY(DATE($X$2,$AB$2,23))</f>
        <v>23</v>
      </c>
      <c r="AM11" s="338">
        <f>DAY(DATE($X$2,$AB$2,24))</f>
        <v>24</v>
      </c>
      <c r="AN11" s="338">
        <f>DAY(DATE($X$2,$AB$2,25))</f>
        <v>25</v>
      </c>
      <c r="AO11" s="338">
        <f>DAY(DATE($X$2,$AB$2,26))</f>
        <v>26</v>
      </c>
      <c r="AP11" s="338">
        <f>DAY(DATE($X$2,$AB$2,27))</f>
        <v>27</v>
      </c>
      <c r="AQ11" s="339">
        <f>DAY(DATE($X$2,$AB$2,28))</f>
        <v>28</v>
      </c>
      <c r="AR11" s="337" t="str">
        <f>IF(AZ3="暦月",IF(DAY(DATE($X$2,$AB$2,29))=29,29,""),"")</f>
        <v/>
      </c>
      <c r="AS11" s="338" t="str">
        <f>IF(AZ3="暦月",IF(DAY(DATE($X$2,$AB$2,30))=30,30,""),"")</f>
        <v/>
      </c>
      <c r="AT11" s="339" t="str">
        <f>IF(AZ3="暦月",IF(DAY(DATE($X$2,$AB$2,31))=31,31,""),"")</f>
        <v/>
      </c>
      <c r="AU11" s="717"/>
      <c r="AV11" s="718"/>
      <c r="AW11" s="717"/>
      <c r="AX11" s="718"/>
      <c r="AY11" s="723"/>
      <c r="AZ11" s="723"/>
      <c r="BA11" s="723"/>
      <c r="BB11" s="723"/>
      <c r="BC11" s="723"/>
      <c r="BD11" s="723"/>
    </row>
    <row r="12" spans="1:57" ht="20.25" hidden="1" customHeight="1" x14ac:dyDescent="0.15">
      <c r="A12" s="333"/>
      <c r="B12" s="699"/>
      <c r="C12" s="703"/>
      <c r="D12" s="704"/>
      <c r="E12" s="708"/>
      <c r="F12" s="704"/>
      <c r="G12" s="708"/>
      <c r="H12" s="703"/>
      <c r="I12" s="703"/>
      <c r="J12" s="703"/>
      <c r="K12" s="704"/>
      <c r="L12" s="708"/>
      <c r="M12" s="703"/>
      <c r="N12" s="703"/>
      <c r="O12" s="711"/>
      <c r="P12" s="337">
        <f>WEEKDAY(DATE($X$2,$AB$2,1))</f>
        <v>2</v>
      </c>
      <c r="Q12" s="338">
        <f>WEEKDAY(DATE($X$2,$AB$2,2))</f>
        <v>3</v>
      </c>
      <c r="R12" s="338">
        <f>WEEKDAY(DATE($X$2,$AB$2,3))</f>
        <v>4</v>
      </c>
      <c r="S12" s="338">
        <f>WEEKDAY(DATE($X$2,$AB$2,4))</f>
        <v>5</v>
      </c>
      <c r="T12" s="338">
        <f>WEEKDAY(DATE($X$2,$AB$2,5))</f>
        <v>6</v>
      </c>
      <c r="U12" s="338">
        <f>WEEKDAY(DATE($X$2,$AB$2,6))</f>
        <v>7</v>
      </c>
      <c r="V12" s="339">
        <f>WEEKDAY(DATE($X$2,$AB$2,7))</f>
        <v>1</v>
      </c>
      <c r="W12" s="337">
        <f>WEEKDAY(DATE($X$2,$AB$2,8))</f>
        <v>2</v>
      </c>
      <c r="X12" s="338">
        <f>WEEKDAY(DATE($X$2,$AB$2,9))</f>
        <v>3</v>
      </c>
      <c r="Y12" s="338">
        <f>WEEKDAY(DATE($X$2,$AB$2,10))</f>
        <v>4</v>
      </c>
      <c r="Z12" s="338">
        <f>WEEKDAY(DATE($X$2,$AB$2,11))</f>
        <v>5</v>
      </c>
      <c r="AA12" s="338">
        <f>WEEKDAY(DATE($X$2,$AB$2,12))</f>
        <v>6</v>
      </c>
      <c r="AB12" s="338">
        <f>WEEKDAY(DATE($X$2,$AB$2,13))</f>
        <v>7</v>
      </c>
      <c r="AC12" s="339">
        <f>WEEKDAY(DATE($X$2,$AB$2,14))</f>
        <v>1</v>
      </c>
      <c r="AD12" s="337">
        <f>WEEKDAY(DATE($X$2,$AB$2,15))</f>
        <v>2</v>
      </c>
      <c r="AE12" s="338">
        <f>WEEKDAY(DATE($X$2,$AB$2,16))</f>
        <v>3</v>
      </c>
      <c r="AF12" s="338">
        <f>WEEKDAY(DATE($X$2,$AB$2,17))</f>
        <v>4</v>
      </c>
      <c r="AG12" s="338">
        <f>WEEKDAY(DATE($X$2,$AB$2,18))</f>
        <v>5</v>
      </c>
      <c r="AH12" s="338">
        <f>WEEKDAY(DATE($X$2,$AB$2,19))</f>
        <v>6</v>
      </c>
      <c r="AI12" s="338">
        <f>WEEKDAY(DATE($X$2,$AB$2,20))</f>
        <v>7</v>
      </c>
      <c r="AJ12" s="339">
        <f>WEEKDAY(DATE($X$2,$AB$2,21))</f>
        <v>1</v>
      </c>
      <c r="AK12" s="337">
        <f>WEEKDAY(DATE($X$2,$AB$2,22))</f>
        <v>2</v>
      </c>
      <c r="AL12" s="338">
        <f>WEEKDAY(DATE($X$2,$AB$2,23))</f>
        <v>3</v>
      </c>
      <c r="AM12" s="338">
        <f>WEEKDAY(DATE($X$2,$AB$2,24))</f>
        <v>4</v>
      </c>
      <c r="AN12" s="338">
        <f>WEEKDAY(DATE($X$2,$AB$2,25))</f>
        <v>5</v>
      </c>
      <c r="AO12" s="338">
        <f>WEEKDAY(DATE($X$2,$AB$2,26))</f>
        <v>6</v>
      </c>
      <c r="AP12" s="338">
        <f>WEEKDAY(DATE($X$2,$AB$2,27))</f>
        <v>7</v>
      </c>
      <c r="AQ12" s="339">
        <f>WEEKDAY(DATE($X$2,$AB$2,28))</f>
        <v>1</v>
      </c>
      <c r="AR12" s="337">
        <f>IF(AR11=29,WEEKDAY(DATE($X$2,$AB$2,29)),0)</f>
        <v>0</v>
      </c>
      <c r="AS12" s="338">
        <f>IF(AS11=30,WEEKDAY(DATE($X$2,$AB$2,30)),0)</f>
        <v>0</v>
      </c>
      <c r="AT12" s="339">
        <f>IF(AT11=31,WEEKDAY(DATE($X$2,$AB$2,31)),0)</f>
        <v>0</v>
      </c>
      <c r="AU12" s="719"/>
      <c r="AV12" s="720"/>
      <c r="AW12" s="719"/>
      <c r="AX12" s="720"/>
      <c r="AY12" s="724"/>
      <c r="AZ12" s="724"/>
      <c r="BA12" s="724"/>
      <c r="BB12" s="724"/>
      <c r="BC12" s="724"/>
      <c r="BD12" s="724"/>
    </row>
    <row r="13" spans="1:57" ht="20.25" customHeight="1" thickBot="1" x14ac:dyDescent="0.2">
      <c r="A13" s="333"/>
      <c r="B13" s="700"/>
      <c r="C13" s="705"/>
      <c r="D13" s="706"/>
      <c r="E13" s="709"/>
      <c r="F13" s="706"/>
      <c r="G13" s="709"/>
      <c r="H13" s="705"/>
      <c r="I13" s="705"/>
      <c r="J13" s="705"/>
      <c r="K13" s="706"/>
      <c r="L13" s="709"/>
      <c r="M13" s="705"/>
      <c r="N13" s="705"/>
      <c r="O13" s="712"/>
      <c r="P13" s="340" t="str">
        <f>IF(P12=1,"日",IF(P12=2,"月",IF(P12=3,"火",IF(P12=4,"水",IF(P12=5,"木",IF(P12=6,"金","土"))))))</f>
        <v>月</v>
      </c>
      <c r="Q13" s="341" t="str">
        <f t="shared" ref="Q13:AQ13" si="0">IF(Q12=1,"日",IF(Q12=2,"月",IF(Q12=3,"火",IF(Q12=4,"水",IF(Q12=5,"木",IF(Q12=6,"金","土"))))))</f>
        <v>火</v>
      </c>
      <c r="R13" s="341" t="str">
        <f t="shared" si="0"/>
        <v>水</v>
      </c>
      <c r="S13" s="341" t="str">
        <f t="shared" si="0"/>
        <v>木</v>
      </c>
      <c r="T13" s="341" t="str">
        <f t="shared" si="0"/>
        <v>金</v>
      </c>
      <c r="U13" s="341" t="str">
        <f t="shared" si="0"/>
        <v>土</v>
      </c>
      <c r="V13" s="342" t="str">
        <f t="shared" si="0"/>
        <v>日</v>
      </c>
      <c r="W13" s="340" t="str">
        <f t="shared" si="0"/>
        <v>月</v>
      </c>
      <c r="X13" s="341" t="str">
        <f t="shared" si="0"/>
        <v>火</v>
      </c>
      <c r="Y13" s="341" t="str">
        <f t="shared" si="0"/>
        <v>水</v>
      </c>
      <c r="Z13" s="341" t="str">
        <f t="shared" si="0"/>
        <v>木</v>
      </c>
      <c r="AA13" s="341" t="str">
        <f t="shared" si="0"/>
        <v>金</v>
      </c>
      <c r="AB13" s="341" t="str">
        <f t="shared" si="0"/>
        <v>土</v>
      </c>
      <c r="AC13" s="342" t="str">
        <f t="shared" si="0"/>
        <v>日</v>
      </c>
      <c r="AD13" s="340" t="str">
        <f t="shared" si="0"/>
        <v>月</v>
      </c>
      <c r="AE13" s="341" t="str">
        <f t="shared" si="0"/>
        <v>火</v>
      </c>
      <c r="AF13" s="341" t="str">
        <f t="shared" si="0"/>
        <v>水</v>
      </c>
      <c r="AG13" s="341" t="str">
        <f t="shared" si="0"/>
        <v>木</v>
      </c>
      <c r="AH13" s="341" t="str">
        <f t="shared" si="0"/>
        <v>金</v>
      </c>
      <c r="AI13" s="341" t="str">
        <f t="shared" si="0"/>
        <v>土</v>
      </c>
      <c r="AJ13" s="342" t="str">
        <f t="shared" si="0"/>
        <v>日</v>
      </c>
      <c r="AK13" s="340" t="str">
        <f t="shared" si="0"/>
        <v>月</v>
      </c>
      <c r="AL13" s="341" t="str">
        <f t="shared" si="0"/>
        <v>火</v>
      </c>
      <c r="AM13" s="341" t="str">
        <f t="shared" si="0"/>
        <v>水</v>
      </c>
      <c r="AN13" s="341" t="str">
        <f t="shared" si="0"/>
        <v>木</v>
      </c>
      <c r="AO13" s="341" t="str">
        <f t="shared" si="0"/>
        <v>金</v>
      </c>
      <c r="AP13" s="341" t="str">
        <f t="shared" si="0"/>
        <v>土</v>
      </c>
      <c r="AQ13" s="342" t="str">
        <f t="shared" si="0"/>
        <v>日</v>
      </c>
      <c r="AR13" s="341" t="str">
        <f>IF(AR12=1,"日",IF(AR12=2,"月",IF(AR12=3,"火",IF(AR12=4,"水",IF(AR12=5,"木",IF(AR12=6,"金",IF(AR12=0,"","土")))))))</f>
        <v/>
      </c>
      <c r="AS13" s="341" t="str">
        <f>IF(AS12=1,"日",IF(AS12=2,"月",IF(AS12=3,"火",IF(AS12=4,"水",IF(AS12=5,"木",IF(AS12=6,"金",IF(AS12=0,"","土")))))))</f>
        <v/>
      </c>
      <c r="AT13" s="341" t="str">
        <f>IF(AT12=1,"日",IF(AT12=2,"月",IF(AT12=3,"火",IF(AT12=4,"水",IF(AT12=5,"木",IF(AT12=6,"金",IF(AT12=0,"","土")))))))</f>
        <v/>
      </c>
      <c r="AU13" s="721"/>
      <c r="AV13" s="722"/>
      <c r="AW13" s="721"/>
      <c r="AX13" s="722"/>
      <c r="AY13" s="724"/>
      <c r="AZ13" s="724"/>
      <c r="BA13" s="724"/>
      <c r="BB13" s="724"/>
      <c r="BC13" s="724"/>
      <c r="BD13" s="724"/>
    </row>
    <row r="14" spans="1:57" ht="39.950000000000003" customHeight="1" x14ac:dyDescent="0.15">
      <c r="A14" s="333"/>
      <c r="B14" s="343">
        <v>1</v>
      </c>
      <c r="C14" s="682" t="s">
        <v>397</v>
      </c>
      <c r="D14" s="683"/>
      <c r="E14" s="684" t="s">
        <v>398</v>
      </c>
      <c r="F14" s="685"/>
      <c r="G14" s="686" t="s">
        <v>399</v>
      </c>
      <c r="H14" s="687"/>
      <c r="I14" s="687"/>
      <c r="J14" s="687"/>
      <c r="K14" s="688"/>
      <c r="L14" s="689" t="s">
        <v>400</v>
      </c>
      <c r="M14" s="690"/>
      <c r="N14" s="690"/>
      <c r="O14" s="691"/>
      <c r="P14" s="344">
        <v>8</v>
      </c>
      <c r="Q14" s="345">
        <v>8</v>
      </c>
      <c r="R14" s="345"/>
      <c r="S14" s="345"/>
      <c r="T14" s="345">
        <v>8</v>
      </c>
      <c r="U14" s="345">
        <v>8</v>
      </c>
      <c r="V14" s="346">
        <v>8</v>
      </c>
      <c r="W14" s="344">
        <v>8</v>
      </c>
      <c r="X14" s="345">
        <v>8</v>
      </c>
      <c r="Y14" s="345"/>
      <c r="Z14" s="345"/>
      <c r="AA14" s="345">
        <v>8</v>
      </c>
      <c r="AB14" s="345">
        <v>8</v>
      </c>
      <c r="AC14" s="346">
        <v>8</v>
      </c>
      <c r="AD14" s="344">
        <v>8</v>
      </c>
      <c r="AE14" s="345">
        <v>8</v>
      </c>
      <c r="AF14" s="345"/>
      <c r="AG14" s="345"/>
      <c r="AH14" s="345">
        <v>8</v>
      </c>
      <c r="AI14" s="345">
        <v>8</v>
      </c>
      <c r="AJ14" s="346">
        <v>8</v>
      </c>
      <c r="AK14" s="344">
        <v>8</v>
      </c>
      <c r="AL14" s="345">
        <v>8</v>
      </c>
      <c r="AM14" s="345"/>
      <c r="AN14" s="345"/>
      <c r="AO14" s="345">
        <v>8</v>
      </c>
      <c r="AP14" s="345">
        <v>8</v>
      </c>
      <c r="AQ14" s="346">
        <v>8</v>
      </c>
      <c r="AR14" s="344"/>
      <c r="AS14" s="345"/>
      <c r="AT14" s="346"/>
      <c r="AU14" s="692">
        <f>IF($AZ$3="４週",SUM(P14:AQ14),IF($AZ$3="暦月",SUM(P14:AT14),""))</f>
        <v>160</v>
      </c>
      <c r="AV14" s="693"/>
      <c r="AW14" s="585">
        <f t="shared" ref="AW14:AW31" si="1">IF($AZ$3="４週",AU14/4,IF($AZ$3="暦月",AU14/($AZ$7/7),""))</f>
        <v>40</v>
      </c>
      <c r="AX14" s="586"/>
      <c r="AY14" s="679"/>
      <c r="AZ14" s="680"/>
      <c r="BA14" s="680"/>
      <c r="BB14" s="680"/>
      <c r="BC14" s="680"/>
      <c r="BD14" s="681"/>
    </row>
    <row r="15" spans="1:57" ht="39.950000000000003" customHeight="1" x14ac:dyDescent="0.15">
      <c r="A15" s="333"/>
      <c r="B15" s="347">
        <f t="shared" ref="B15:B31" si="2">B14+1</f>
        <v>2</v>
      </c>
      <c r="C15" s="667" t="s">
        <v>401</v>
      </c>
      <c r="D15" s="668"/>
      <c r="E15" s="669" t="s">
        <v>398</v>
      </c>
      <c r="F15" s="670"/>
      <c r="G15" s="671" t="s">
        <v>399</v>
      </c>
      <c r="H15" s="672"/>
      <c r="I15" s="672"/>
      <c r="J15" s="672"/>
      <c r="K15" s="673"/>
      <c r="L15" s="674" t="s">
        <v>402</v>
      </c>
      <c r="M15" s="675"/>
      <c r="N15" s="675"/>
      <c r="O15" s="676"/>
      <c r="P15" s="348">
        <v>8</v>
      </c>
      <c r="Q15" s="349">
        <v>8</v>
      </c>
      <c r="R15" s="349"/>
      <c r="S15" s="349"/>
      <c r="T15" s="349">
        <v>8</v>
      </c>
      <c r="U15" s="349">
        <v>8</v>
      </c>
      <c r="V15" s="350">
        <v>8</v>
      </c>
      <c r="W15" s="348">
        <v>8</v>
      </c>
      <c r="X15" s="349">
        <v>8</v>
      </c>
      <c r="Y15" s="349"/>
      <c r="Z15" s="349"/>
      <c r="AA15" s="349">
        <v>8</v>
      </c>
      <c r="AB15" s="349">
        <v>8</v>
      </c>
      <c r="AC15" s="350">
        <v>8</v>
      </c>
      <c r="AD15" s="348">
        <v>8</v>
      </c>
      <c r="AE15" s="349">
        <v>8</v>
      </c>
      <c r="AF15" s="349"/>
      <c r="AG15" s="349"/>
      <c r="AH15" s="349">
        <v>8</v>
      </c>
      <c r="AI15" s="349">
        <v>8</v>
      </c>
      <c r="AJ15" s="350">
        <v>8</v>
      </c>
      <c r="AK15" s="348">
        <v>8</v>
      </c>
      <c r="AL15" s="349">
        <v>8</v>
      </c>
      <c r="AM15" s="349"/>
      <c r="AN15" s="349"/>
      <c r="AO15" s="349">
        <v>8</v>
      </c>
      <c r="AP15" s="349">
        <v>8</v>
      </c>
      <c r="AQ15" s="350">
        <v>8</v>
      </c>
      <c r="AR15" s="348"/>
      <c r="AS15" s="349"/>
      <c r="AT15" s="350"/>
      <c r="AU15" s="677">
        <f>IF($AZ$3="４週",SUM(P15:AQ15),IF($AZ$3="暦月",SUM(P15:AT15),""))</f>
        <v>160</v>
      </c>
      <c r="AV15" s="678"/>
      <c r="AW15" s="568">
        <f t="shared" si="1"/>
        <v>40</v>
      </c>
      <c r="AX15" s="569"/>
      <c r="AY15" s="649"/>
      <c r="AZ15" s="650"/>
      <c r="BA15" s="650"/>
      <c r="BB15" s="650"/>
      <c r="BC15" s="650"/>
      <c r="BD15" s="651"/>
    </row>
    <row r="16" spans="1:57" ht="39.950000000000003" customHeight="1" x14ac:dyDescent="0.15">
      <c r="A16" s="333"/>
      <c r="B16" s="347">
        <f t="shared" si="2"/>
        <v>3</v>
      </c>
      <c r="C16" s="667" t="s">
        <v>401</v>
      </c>
      <c r="D16" s="668"/>
      <c r="E16" s="669" t="s">
        <v>398</v>
      </c>
      <c r="F16" s="670"/>
      <c r="G16" s="671" t="s">
        <v>401</v>
      </c>
      <c r="H16" s="672"/>
      <c r="I16" s="672"/>
      <c r="J16" s="672"/>
      <c r="K16" s="673"/>
      <c r="L16" s="674" t="s">
        <v>403</v>
      </c>
      <c r="M16" s="675"/>
      <c r="N16" s="675"/>
      <c r="O16" s="676"/>
      <c r="P16" s="348">
        <v>8</v>
      </c>
      <c r="Q16" s="349">
        <v>8</v>
      </c>
      <c r="R16" s="349"/>
      <c r="S16" s="349"/>
      <c r="T16" s="349">
        <v>8</v>
      </c>
      <c r="U16" s="349">
        <v>8</v>
      </c>
      <c r="V16" s="350">
        <v>8</v>
      </c>
      <c r="W16" s="348">
        <v>8</v>
      </c>
      <c r="X16" s="349">
        <v>8</v>
      </c>
      <c r="Y16" s="349"/>
      <c r="Z16" s="349"/>
      <c r="AA16" s="349">
        <v>8</v>
      </c>
      <c r="AB16" s="349">
        <v>8</v>
      </c>
      <c r="AC16" s="350">
        <v>8</v>
      </c>
      <c r="AD16" s="348">
        <v>8</v>
      </c>
      <c r="AE16" s="349">
        <v>8</v>
      </c>
      <c r="AF16" s="349"/>
      <c r="AG16" s="349"/>
      <c r="AH16" s="349">
        <v>8</v>
      </c>
      <c r="AI16" s="349">
        <v>8</v>
      </c>
      <c r="AJ16" s="350">
        <v>8</v>
      </c>
      <c r="AK16" s="348">
        <v>8</v>
      </c>
      <c r="AL16" s="349">
        <v>8</v>
      </c>
      <c r="AM16" s="349"/>
      <c r="AN16" s="349"/>
      <c r="AO16" s="349">
        <v>8</v>
      </c>
      <c r="AP16" s="349">
        <v>8</v>
      </c>
      <c r="AQ16" s="350">
        <v>8</v>
      </c>
      <c r="AR16" s="348"/>
      <c r="AS16" s="349"/>
      <c r="AT16" s="350"/>
      <c r="AU16" s="677">
        <f>IF($AZ$3="４週",SUM(P16:AQ16),IF($AZ$3="暦月",SUM(P16:AT16),""))</f>
        <v>160</v>
      </c>
      <c r="AV16" s="678"/>
      <c r="AW16" s="568">
        <f t="shared" si="1"/>
        <v>40</v>
      </c>
      <c r="AX16" s="569"/>
      <c r="AY16" s="649"/>
      <c r="AZ16" s="650"/>
      <c r="BA16" s="650"/>
      <c r="BB16" s="650"/>
      <c r="BC16" s="650"/>
      <c r="BD16" s="651"/>
    </row>
    <row r="17" spans="1:56" ht="39.950000000000003" customHeight="1" x14ac:dyDescent="0.15">
      <c r="A17" s="333"/>
      <c r="B17" s="347">
        <f t="shared" si="2"/>
        <v>4</v>
      </c>
      <c r="C17" s="667" t="s">
        <v>401</v>
      </c>
      <c r="D17" s="668"/>
      <c r="E17" s="669" t="s">
        <v>398</v>
      </c>
      <c r="F17" s="670"/>
      <c r="G17" s="671" t="s">
        <v>401</v>
      </c>
      <c r="H17" s="672"/>
      <c r="I17" s="672"/>
      <c r="J17" s="672"/>
      <c r="K17" s="673"/>
      <c r="L17" s="674" t="s">
        <v>404</v>
      </c>
      <c r="M17" s="675"/>
      <c r="N17" s="675"/>
      <c r="O17" s="676"/>
      <c r="P17" s="348">
        <v>8</v>
      </c>
      <c r="Q17" s="349">
        <v>8</v>
      </c>
      <c r="R17" s="349"/>
      <c r="S17" s="349"/>
      <c r="T17" s="349">
        <v>8</v>
      </c>
      <c r="U17" s="349">
        <v>8</v>
      </c>
      <c r="V17" s="350">
        <v>8</v>
      </c>
      <c r="W17" s="348">
        <v>8</v>
      </c>
      <c r="X17" s="349">
        <v>8</v>
      </c>
      <c r="Y17" s="349"/>
      <c r="Z17" s="349"/>
      <c r="AA17" s="349">
        <v>8</v>
      </c>
      <c r="AB17" s="349">
        <v>8</v>
      </c>
      <c r="AC17" s="350">
        <v>8</v>
      </c>
      <c r="AD17" s="348">
        <v>8</v>
      </c>
      <c r="AE17" s="349">
        <v>8</v>
      </c>
      <c r="AF17" s="349"/>
      <c r="AG17" s="349"/>
      <c r="AH17" s="349">
        <v>8</v>
      </c>
      <c r="AI17" s="349">
        <v>8</v>
      </c>
      <c r="AJ17" s="350">
        <v>8</v>
      </c>
      <c r="AK17" s="348">
        <v>8</v>
      </c>
      <c r="AL17" s="349">
        <v>8</v>
      </c>
      <c r="AM17" s="349"/>
      <c r="AN17" s="349"/>
      <c r="AO17" s="349">
        <v>8</v>
      </c>
      <c r="AP17" s="349">
        <v>8</v>
      </c>
      <c r="AQ17" s="350">
        <v>8</v>
      </c>
      <c r="AR17" s="348"/>
      <c r="AS17" s="349"/>
      <c r="AT17" s="350"/>
      <c r="AU17" s="677">
        <f>IF($AZ$3="４週",SUM(P17:AQ17),IF($AZ$3="暦月",SUM(P17:AT17),""))</f>
        <v>160</v>
      </c>
      <c r="AV17" s="678"/>
      <c r="AW17" s="568">
        <f t="shared" si="1"/>
        <v>40</v>
      </c>
      <c r="AX17" s="569"/>
      <c r="AY17" s="649"/>
      <c r="AZ17" s="650"/>
      <c r="BA17" s="650"/>
      <c r="BB17" s="650"/>
      <c r="BC17" s="650"/>
      <c r="BD17" s="651"/>
    </row>
    <row r="18" spans="1:56" ht="39.950000000000003" customHeight="1" x14ac:dyDescent="0.15">
      <c r="A18" s="333"/>
      <c r="B18" s="347">
        <f t="shared" si="2"/>
        <v>5</v>
      </c>
      <c r="C18" s="667" t="s">
        <v>401</v>
      </c>
      <c r="D18" s="668"/>
      <c r="E18" s="669" t="s">
        <v>405</v>
      </c>
      <c r="F18" s="670"/>
      <c r="G18" s="671" t="s">
        <v>401</v>
      </c>
      <c r="H18" s="672"/>
      <c r="I18" s="672"/>
      <c r="J18" s="672"/>
      <c r="K18" s="673"/>
      <c r="L18" s="674" t="s">
        <v>406</v>
      </c>
      <c r="M18" s="675"/>
      <c r="N18" s="675"/>
      <c r="O18" s="676"/>
      <c r="P18" s="348">
        <v>4</v>
      </c>
      <c r="Q18" s="349">
        <v>4</v>
      </c>
      <c r="R18" s="349"/>
      <c r="S18" s="349"/>
      <c r="T18" s="349">
        <v>4</v>
      </c>
      <c r="U18" s="349">
        <v>4</v>
      </c>
      <c r="V18" s="350">
        <v>4</v>
      </c>
      <c r="W18" s="348">
        <v>4</v>
      </c>
      <c r="X18" s="349">
        <v>4</v>
      </c>
      <c r="Y18" s="349"/>
      <c r="Z18" s="349"/>
      <c r="AA18" s="349">
        <v>4</v>
      </c>
      <c r="AB18" s="349">
        <v>4</v>
      </c>
      <c r="AC18" s="350">
        <v>4</v>
      </c>
      <c r="AD18" s="348">
        <v>4</v>
      </c>
      <c r="AE18" s="349">
        <v>4</v>
      </c>
      <c r="AF18" s="349"/>
      <c r="AG18" s="349"/>
      <c r="AH18" s="349">
        <v>4</v>
      </c>
      <c r="AI18" s="349">
        <v>4</v>
      </c>
      <c r="AJ18" s="350">
        <v>4</v>
      </c>
      <c r="AK18" s="348">
        <v>4</v>
      </c>
      <c r="AL18" s="349">
        <v>4</v>
      </c>
      <c r="AM18" s="349"/>
      <c r="AN18" s="349"/>
      <c r="AO18" s="349">
        <v>4</v>
      </c>
      <c r="AP18" s="349">
        <v>4</v>
      </c>
      <c r="AQ18" s="350">
        <v>4</v>
      </c>
      <c r="AR18" s="348"/>
      <c r="AS18" s="349"/>
      <c r="AT18" s="350"/>
      <c r="AU18" s="677">
        <f t="shared" ref="AU18:AU31" si="3">IF($AZ$3="４週",SUM(P18:AQ18),IF($AZ$3="暦月",SUM(P18:AT18),""))</f>
        <v>80</v>
      </c>
      <c r="AV18" s="678"/>
      <c r="AW18" s="568">
        <f t="shared" si="1"/>
        <v>20</v>
      </c>
      <c r="AX18" s="569"/>
      <c r="AY18" s="649"/>
      <c r="AZ18" s="650"/>
      <c r="BA18" s="650"/>
      <c r="BB18" s="650"/>
      <c r="BC18" s="650"/>
      <c r="BD18" s="651"/>
    </row>
    <row r="19" spans="1:56" ht="39.950000000000003" customHeight="1" x14ac:dyDescent="0.15">
      <c r="A19" s="333"/>
      <c r="B19" s="347">
        <f t="shared" si="2"/>
        <v>6</v>
      </c>
      <c r="C19" s="667"/>
      <c r="D19" s="668"/>
      <c r="E19" s="669"/>
      <c r="F19" s="670"/>
      <c r="G19" s="671"/>
      <c r="H19" s="672"/>
      <c r="I19" s="672"/>
      <c r="J19" s="672"/>
      <c r="K19" s="673"/>
      <c r="L19" s="674"/>
      <c r="M19" s="675"/>
      <c r="N19" s="675"/>
      <c r="O19" s="676"/>
      <c r="P19" s="348"/>
      <c r="Q19" s="349"/>
      <c r="R19" s="349"/>
      <c r="S19" s="349"/>
      <c r="T19" s="349"/>
      <c r="U19" s="349"/>
      <c r="V19" s="350"/>
      <c r="W19" s="348"/>
      <c r="X19" s="349"/>
      <c r="Y19" s="349"/>
      <c r="Z19" s="349"/>
      <c r="AA19" s="349"/>
      <c r="AB19" s="349"/>
      <c r="AC19" s="350"/>
      <c r="AD19" s="348"/>
      <c r="AE19" s="349"/>
      <c r="AF19" s="349"/>
      <c r="AG19" s="349"/>
      <c r="AH19" s="349"/>
      <c r="AI19" s="349"/>
      <c r="AJ19" s="350"/>
      <c r="AK19" s="348"/>
      <c r="AL19" s="349"/>
      <c r="AM19" s="349"/>
      <c r="AN19" s="349"/>
      <c r="AO19" s="349"/>
      <c r="AP19" s="349"/>
      <c r="AQ19" s="350"/>
      <c r="AR19" s="348"/>
      <c r="AS19" s="349"/>
      <c r="AT19" s="350"/>
      <c r="AU19" s="677">
        <f t="shared" si="3"/>
        <v>0</v>
      </c>
      <c r="AV19" s="678"/>
      <c r="AW19" s="568">
        <f t="shared" si="1"/>
        <v>0</v>
      </c>
      <c r="AX19" s="569"/>
      <c r="AY19" s="649"/>
      <c r="AZ19" s="650"/>
      <c r="BA19" s="650"/>
      <c r="BB19" s="650"/>
      <c r="BC19" s="650"/>
      <c r="BD19" s="651"/>
    </row>
    <row r="20" spans="1:56" ht="39.950000000000003" customHeight="1" x14ac:dyDescent="0.15">
      <c r="A20" s="333"/>
      <c r="B20" s="347">
        <f t="shared" si="2"/>
        <v>7</v>
      </c>
      <c r="C20" s="667"/>
      <c r="D20" s="668"/>
      <c r="E20" s="669"/>
      <c r="F20" s="670"/>
      <c r="G20" s="671"/>
      <c r="H20" s="672"/>
      <c r="I20" s="672"/>
      <c r="J20" s="672"/>
      <c r="K20" s="673"/>
      <c r="L20" s="674"/>
      <c r="M20" s="675"/>
      <c r="N20" s="675"/>
      <c r="O20" s="676"/>
      <c r="P20" s="348"/>
      <c r="Q20" s="349"/>
      <c r="R20" s="349"/>
      <c r="S20" s="349"/>
      <c r="T20" s="349"/>
      <c r="U20" s="349"/>
      <c r="V20" s="350"/>
      <c r="W20" s="348"/>
      <c r="X20" s="349"/>
      <c r="Y20" s="349"/>
      <c r="Z20" s="349"/>
      <c r="AA20" s="349"/>
      <c r="AB20" s="349"/>
      <c r="AC20" s="350"/>
      <c r="AD20" s="348"/>
      <c r="AE20" s="349"/>
      <c r="AF20" s="349"/>
      <c r="AG20" s="349"/>
      <c r="AH20" s="349"/>
      <c r="AI20" s="349"/>
      <c r="AJ20" s="350"/>
      <c r="AK20" s="348"/>
      <c r="AL20" s="349"/>
      <c r="AM20" s="349"/>
      <c r="AN20" s="349"/>
      <c r="AO20" s="349"/>
      <c r="AP20" s="349"/>
      <c r="AQ20" s="350"/>
      <c r="AR20" s="348"/>
      <c r="AS20" s="349"/>
      <c r="AT20" s="350"/>
      <c r="AU20" s="677">
        <f>IF($AZ$3="４週",SUM(P20:AQ20),IF($AZ$3="暦月",SUM(P20:AT20),""))</f>
        <v>0</v>
      </c>
      <c r="AV20" s="678"/>
      <c r="AW20" s="568">
        <f t="shared" si="1"/>
        <v>0</v>
      </c>
      <c r="AX20" s="569"/>
      <c r="AY20" s="649"/>
      <c r="AZ20" s="650"/>
      <c r="BA20" s="650"/>
      <c r="BB20" s="650"/>
      <c r="BC20" s="650"/>
      <c r="BD20" s="651"/>
    </row>
    <row r="21" spans="1:56" ht="39.950000000000003" customHeight="1" x14ac:dyDescent="0.15">
      <c r="A21" s="333"/>
      <c r="B21" s="347">
        <f t="shared" si="2"/>
        <v>8</v>
      </c>
      <c r="C21" s="667"/>
      <c r="D21" s="668"/>
      <c r="E21" s="669"/>
      <c r="F21" s="670"/>
      <c r="G21" s="671"/>
      <c r="H21" s="672"/>
      <c r="I21" s="672"/>
      <c r="J21" s="672"/>
      <c r="K21" s="673"/>
      <c r="L21" s="674"/>
      <c r="M21" s="675"/>
      <c r="N21" s="675"/>
      <c r="O21" s="676"/>
      <c r="P21" s="348"/>
      <c r="Q21" s="349"/>
      <c r="R21" s="349"/>
      <c r="S21" s="349"/>
      <c r="T21" s="349"/>
      <c r="U21" s="349"/>
      <c r="V21" s="350"/>
      <c r="W21" s="348"/>
      <c r="X21" s="349"/>
      <c r="Y21" s="349"/>
      <c r="Z21" s="349"/>
      <c r="AA21" s="349"/>
      <c r="AB21" s="349"/>
      <c r="AC21" s="350"/>
      <c r="AD21" s="348"/>
      <c r="AE21" s="349"/>
      <c r="AF21" s="349"/>
      <c r="AG21" s="349"/>
      <c r="AH21" s="349"/>
      <c r="AI21" s="349"/>
      <c r="AJ21" s="350"/>
      <c r="AK21" s="348"/>
      <c r="AL21" s="349"/>
      <c r="AM21" s="349"/>
      <c r="AN21" s="349"/>
      <c r="AO21" s="349"/>
      <c r="AP21" s="349"/>
      <c r="AQ21" s="350"/>
      <c r="AR21" s="348"/>
      <c r="AS21" s="349"/>
      <c r="AT21" s="350"/>
      <c r="AU21" s="677">
        <f t="shared" si="3"/>
        <v>0</v>
      </c>
      <c r="AV21" s="678"/>
      <c r="AW21" s="568">
        <f t="shared" si="1"/>
        <v>0</v>
      </c>
      <c r="AX21" s="569"/>
      <c r="AY21" s="649"/>
      <c r="AZ21" s="650"/>
      <c r="BA21" s="650"/>
      <c r="BB21" s="650"/>
      <c r="BC21" s="650"/>
      <c r="BD21" s="651"/>
    </row>
    <row r="22" spans="1:56" ht="39.950000000000003" customHeight="1" x14ac:dyDescent="0.15">
      <c r="A22" s="333"/>
      <c r="B22" s="347">
        <f t="shared" si="2"/>
        <v>9</v>
      </c>
      <c r="C22" s="667"/>
      <c r="D22" s="668"/>
      <c r="E22" s="669"/>
      <c r="F22" s="670"/>
      <c r="G22" s="671"/>
      <c r="H22" s="672"/>
      <c r="I22" s="672"/>
      <c r="J22" s="672"/>
      <c r="K22" s="673"/>
      <c r="L22" s="674"/>
      <c r="M22" s="675"/>
      <c r="N22" s="675"/>
      <c r="O22" s="676"/>
      <c r="P22" s="348"/>
      <c r="Q22" s="349"/>
      <c r="R22" s="349"/>
      <c r="S22" s="349"/>
      <c r="T22" s="349"/>
      <c r="U22" s="349"/>
      <c r="V22" s="350"/>
      <c r="W22" s="348"/>
      <c r="X22" s="349"/>
      <c r="Y22" s="349"/>
      <c r="Z22" s="349"/>
      <c r="AA22" s="349"/>
      <c r="AB22" s="349"/>
      <c r="AC22" s="350"/>
      <c r="AD22" s="348"/>
      <c r="AE22" s="349"/>
      <c r="AF22" s="349"/>
      <c r="AG22" s="349"/>
      <c r="AH22" s="349"/>
      <c r="AI22" s="349"/>
      <c r="AJ22" s="350"/>
      <c r="AK22" s="348"/>
      <c r="AL22" s="349"/>
      <c r="AM22" s="349"/>
      <c r="AN22" s="349"/>
      <c r="AO22" s="349"/>
      <c r="AP22" s="349"/>
      <c r="AQ22" s="350"/>
      <c r="AR22" s="348"/>
      <c r="AS22" s="349"/>
      <c r="AT22" s="350"/>
      <c r="AU22" s="677">
        <f t="shared" si="3"/>
        <v>0</v>
      </c>
      <c r="AV22" s="678"/>
      <c r="AW22" s="568">
        <f t="shared" si="1"/>
        <v>0</v>
      </c>
      <c r="AX22" s="569"/>
      <c r="AY22" s="649"/>
      <c r="AZ22" s="650"/>
      <c r="BA22" s="650"/>
      <c r="BB22" s="650"/>
      <c r="BC22" s="650"/>
      <c r="BD22" s="651"/>
    </row>
    <row r="23" spans="1:56" ht="39.950000000000003" customHeight="1" x14ac:dyDescent="0.15">
      <c r="A23" s="333"/>
      <c r="B23" s="347">
        <f t="shared" si="2"/>
        <v>10</v>
      </c>
      <c r="C23" s="667"/>
      <c r="D23" s="668"/>
      <c r="E23" s="669"/>
      <c r="F23" s="670"/>
      <c r="G23" s="671"/>
      <c r="H23" s="672"/>
      <c r="I23" s="672"/>
      <c r="J23" s="672"/>
      <c r="K23" s="673"/>
      <c r="L23" s="674"/>
      <c r="M23" s="675"/>
      <c r="N23" s="675"/>
      <c r="O23" s="676"/>
      <c r="P23" s="348"/>
      <c r="Q23" s="349"/>
      <c r="R23" s="349"/>
      <c r="S23" s="349"/>
      <c r="T23" s="349"/>
      <c r="U23" s="349"/>
      <c r="V23" s="350"/>
      <c r="W23" s="348"/>
      <c r="X23" s="349"/>
      <c r="Y23" s="349"/>
      <c r="Z23" s="349"/>
      <c r="AA23" s="349"/>
      <c r="AB23" s="349"/>
      <c r="AC23" s="350"/>
      <c r="AD23" s="348"/>
      <c r="AE23" s="349"/>
      <c r="AF23" s="349"/>
      <c r="AG23" s="349"/>
      <c r="AH23" s="349"/>
      <c r="AI23" s="349"/>
      <c r="AJ23" s="350"/>
      <c r="AK23" s="348"/>
      <c r="AL23" s="349"/>
      <c r="AM23" s="349"/>
      <c r="AN23" s="349"/>
      <c r="AO23" s="349"/>
      <c r="AP23" s="349"/>
      <c r="AQ23" s="350"/>
      <c r="AR23" s="348"/>
      <c r="AS23" s="349"/>
      <c r="AT23" s="350"/>
      <c r="AU23" s="677">
        <f t="shared" si="3"/>
        <v>0</v>
      </c>
      <c r="AV23" s="678"/>
      <c r="AW23" s="568">
        <f t="shared" si="1"/>
        <v>0</v>
      </c>
      <c r="AX23" s="569"/>
      <c r="AY23" s="649"/>
      <c r="AZ23" s="650"/>
      <c r="BA23" s="650"/>
      <c r="BB23" s="650"/>
      <c r="BC23" s="650"/>
      <c r="BD23" s="651"/>
    </row>
    <row r="24" spans="1:56" ht="39.950000000000003" customHeight="1" x14ac:dyDescent="0.15">
      <c r="A24" s="333"/>
      <c r="B24" s="347">
        <f t="shared" si="2"/>
        <v>11</v>
      </c>
      <c r="C24" s="667"/>
      <c r="D24" s="668"/>
      <c r="E24" s="669"/>
      <c r="F24" s="670"/>
      <c r="G24" s="671"/>
      <c r="H24" s="672"/>
      <c r="I24" s="672"/>
      <c r="J24" s="672"/>
      <c r="K24" s="673"/>
      <c r="L24" s="674"/>
      <c r="M24" s="675"/>
      <c r="N24" s="675"/>
      <c r="O24" s="676"/>
      <c r="P24" s="348"/>
      <c r="Q24" s="349"/>
      <c r="R24" s="349"/>
      <c r="S24" s="349"/>
      <c r="T24" s="349"/>
      <c r="U24" s="349"/>
      <c r="V24" s="350"/>
      <c r="W24" s="348"/>
      <c r="X24" s="349"/>
      <c r="Y24" s="349"/>
      <c r="Z24" s="349"/>
      <c r="AA24" s="349"/>
      <c r="AB24" s="349"/>
      <c r="AC24" s="350"/>
      <c r="AD24" s="348"/>
      <c r="AE24" s="349"/>
      <c r="AF24" s="349"/>
      <c r="AG24" s="349"/>
      <c r="AH24" s="349"/>
      <c r="AI24" s="349"/>
      <c r="AJ24" s="350"/>
      <c r="AK24" s="348"/>
      <c r="AL24" s="349"/>
      <c r="AM24" s="349"/>
      <c r="AN24" s="349"/>
      <c r="AO24" s="349"/>
      <c r="AP24" s="349"/>
      <c r="AQ24" s="350"/>
      <c r="AR24" s="348"/>
      <c r="AS24" s="349"/>
      <c r="AT24" s="350"/>
      <c r="AU24" s="677">
        <f t="shared" si="3"/>
        <v>0</v>
      </c>
      <c r="AV24" s="678"/>
      <c r="AW24" s="568">
        <f t="shared" si="1"/>
        <v>0</v>
      </c>
      <c r="AX24" s="569"/>
      <c r="AY24" s="649"/>
      <c r="AZ24" s="650"/>
      <c r="BA24" s="650"/>
      <c r="BB24" s="650"/>
      <c r="BC24" s="650"/>
      <c r="BD24" s="651"/>
    </row>
    <row r="25" spans="1:56" ht="39.950000000000003" customHeight="1" x14ac:dyDescent="0.15">
      <c r="A25" s="333"/>
      <c r="B25" s="347">
        <f t="shared" si="2"/>
        <v>12</v>
      </c>
      <c r="C25" s="667"/>
      <c r="D25" s="668"/>
      <c r="E25" s="669"/>
      <c r="F25" s="670"/>
      <c r="G25" s="671"/>
      <c r="H25" s="672"/>
      <c r="I25" s="672"/>
      <c r="J25" s="672"/>
      <c r="K25" s="673"/>
      <c r="L25" s="674"/>
      <c r="M25" s="675"/>
      <c r="N25" s="675"/>
      <c r="O25" s="676"/>
      <c r="P25" s="348"/>
      <c r="Q25" s="349"/>
      <c r="R25" s="349"/>
      <c r="S25" s="349"/>
      <c r="T25" s="349"/>
      <c r="U25" s="349"/>
      <c r="V25" s="350"/>
      <c r="W25" s="348"/>
      <c r="X25" s="349"/>
      <c r="Y25" s="349"/>
      <c r="Z25" s="349"/>
      <c r="AA25" s="349"/>
      <c r="AB25" s="349"/>
      <c r="AC25" s="350"/>
      <c r="AD25" s="348"/>
      <c r="AE25" s="349"/>
      <c r="AF25" s="349"/>
      <c r="AG25" s="349"/>
      <c r="AH25" s="349"/>
      <c r="AI25" s="349"/>
      <c r="AJ25" s="350"/>
      <c r="AK25" s="348"/>
      <c r="AL25" s="349"/>
      <c r="AM25" s="349"/>
      <c r="AN25" s="349"/>
      <c r="AO25" s="349"/>
      <c r="AP25" s="349"/>
      <c r="AQ25" s="350"/>
      <c r="AR25" s="348"/>
      <c r="AS25" s="349"/>
      <c r="AT25" s="350"/>
      <c r="AU25" s="677">
        <f t="shared" si="3"/>
        <v>0</v>
      </c>
      <c r="AV25" s="678"/>
      <c r="AW25" s="568">
        <f t="shared" si="1"/>
        <v>0</v>
      </c>
      <c r="AX25" s="569"/>
      <c r="AY25" s="649"/>
      <c r="AZ25" s="650"/>
      <c r="BA25" s="650"/>
      <c r="BB25" s="650"/>
      <c r="BC25" s="650"/>
      <c r="BD25" s="651"/>
    </row>
    <row r="26" spans="1:56" ht="39.950000000000003" customHeight="1" x14ac:dyDescent="0.15">
      <c r="A26" s="333"/>
      <c r="B26" s="347">
        <f t="shared" si="2"/>
        <v>13</v>
      </c>
      <c r="C26" s="667"/>
      <c r="D26" s="668"/>
      <c r="E26" s="669"/>
      <c r="F26" s="670"/>
      <c r="G26" s="671"/>
      <c r="H26" s="672"/>
      <c r="I26" s="672"/>
      <c r="J26" s="672"/>
      <c r="K26" s="673"/>
      <c r="L26" s="674"/>
      <c r="M26" s="675"/>
      <c r="N26" s="675"/>
      <c r="O26" s="676"/>
      <c r="P26" s="348"/>
      <c r="Q26" s="349"/>
      <c r="R26" s="349"/>
      <c r="S26" s="349"/>
      <c r="T26" s="349"/>
      <c r="U26" s="349"/>
      <c r="V26" s="350"/>
      <c r="W26" s="348"/>
      <c r="X26" s="349"/>
      <c r="Y26" s="349"/>
      <c r="Z26" s="349"/>
      <c r="AA26" s="349"/>
      <c r="AB26" s="349"/>
      <c r="AC26" s="350"/>
      <c r="AD26" s="348"/>
      <c r="AE26" s="349"/>
      <c r="AF26" s="349"/>
      <c r="AG26" s="349"/>
      <c r="AH26" s="349"/>
      <c r="AI26" s="349"/>
      <c r="AJ26" s="350"/>
      <c r="AK26" s="348"/>
      <c r="AL26" s="349"/>
      <c r="AM26" s="349"/>
      <c r="AN26" s="349"/>
      <c r="AO26" s="349"/>
      <c r="AP26" s="349"/>
      <c r="AQ26" s="350"/>
      <c r="AR26" s="348"/>
      <c r="AS26" s="349"/>
      <c r="AT26" s="350"/>
      <c r="AU26" s="677">
        <f t="shared" si="3"/>
        <v>0</v>
      </c>
      <c r="AV26" s="678"/>
      <c r="AW26" s="568">
        <f t="shared" si="1"/>
        <v>0</v>
      </c>
      <c r="AX26" s="569"/>
      <c r="AY26" s="649"/>
      <c r="AZ26" s="650"/>
      <c r="BA26" s="650"/>
      <c r="BB26" s="650"/>
      <c r="BC26" s="650"/>
      <c r="BD26" s="651"/>
    </row>
    <row r="27" spans="1:56" ht="39.950000000000003" customHeight="1" x14ac:dyDescent="0.15">
      <c r="A27" s="333"/>
      <c r="B27" s="347">
        <f t="shared" si="2"/>
        <v>14</v>
      </c>
      <c r="C27" s="667"/>
      <c r="D27" s="668"/>
      <c r="E27" s="669"/>
      <c r="F27" s="670"/>
      <c r="G27" s="671"/>
      <c r="H27" s="672"/>
      <c r="I27" s="672"/>
      <c r="J27" s="672"/>
      <c r="K27" s="673"/>
      <c r="L27" s="674"/>
      <c r="M27" s="675"/>
      <c r="N27" s="675"/>
      <c r="O27" s="676"/>
      <c r="P27" s="348"/>
      <c r="Q27" s="349"/>
      <c r="R27" s="349"/>
      <c r="S27" s="349"/>
      <c r="T27" s="349"/>
      <c r="U27" s="349"/>
      <c r="V27" s="350"/>
      <c r="W27" s="348"/>
      <c r="X27" s="349"/>
      <c r="Y27" s="349"/>
      <c r="Z27" s="349"/>
      <c r="AA27" s="349"/>
      <c r="AB27" s="349"/>
      <c r="AC27" s="350"/>
      <c r="AD27" s="348"/>
      <c r="AE27" s="349"/>
      <c r="AF27" s="349"/>
      <c r="AG27" s="349"/>
      <c r="AH27" s="349"/>
      <c r="AI27" s="349"/>
      <c r="AJ27" s="350"/>
      <c r="AK27" s="348"/>
      <c r="AL27" s="349"/>
      <c r="AM27" s="349"/>
      <c r="AN27" s="349"/>
      <c r="AO27" s="349"/>
      <c r="AP27" s="349"/>
      <c r="AQ27" s="350"/>
      <c r="AR27" s="348"/>
      <c r="AS27" s="349"/>
      <c r="AT27" s="350"/>
      <c r="AU27" s="677">
        <f t="shared" si="3"/>
        <v>0</v>
      </c>
      <c r="AV27" s="678"/>
      <c r="AW27" s="568">
        <f t="shared" si="1"/>
        <v>0</v>
      </c>
      <c r="AX27" s="569"/>
      <c r="AY27" s="649"/>
      <c r="AZ27" s="650"/>
      <c r="BA27" s="650"/>
      <c r="BB27" s="650"/>
      <c r="BC27" s="650"/>
      <c r="BD27" s="651"/>
    </row>
    <row r="28" spans="1:56" ht="39.950000000000003" customHeight="1" x14ac:dyDescent="0.15">
      <c r="A28" s="333"/>
      <c r="B28" s="347">
        <f t="shared" si="2"/>
        <v>15</v>
      </c>
      <c r="C28" s="667"/>
      <c r="D28" s="668"/>
      <c r="E28" s="669"/>
      <c r="F28" s="670"/>
      <c r="G28" s="671"/>
      <c r="H28" s="672"/>
      <c r="I28" s="672"/>
      <c r="J28" s="672"/>
      <c r="K28" s="673"/>
      <c r="L28" s="674"/>
      <c r="M28" s="675"/>
      <c r="N28" s="675"/>
      <c r="O28" s="676"/>
      <c r="P28" s="348"/>
      <c r="Q28" s="349"/>
      <c r="R28" s="349"/>
      <c r="S28" s="349"/>
      <c r="T28" s="349"/>
      <c r="U28" s="349"/>
      <c r="V28" s="350"/>
      <c r="W28" s="348"/>
      <c r="X28" s="349"/>
      <c r="Y28" s="349"/>
      <c r="Z28" s="349"/>
      <c r="AA28" s="349"/>
      <c r="AB28" s="349"/>
      <c r="AC28" s="350"/>
      <c r="AD28" s="348"/>
      <c r="AE28" s="349"/>
      <c r="AF28" s="349"/>
      <c r="AG28" s="349"/>
      <c r="AH28" s="349"/>
      <c r="AI28" s="349"/>
      <c r="AJ28" s="350"/>
      <c r="AK28" s="348"/>
      <c r="AL28" s="349"/>
      <c r="AM28" s="349"/>
      <c r="AN28" s="349"/>
      <c r="AO28" s="349"/>
      <c r="AP28" s="349"/>
      <c r="AQ28" s="350"/>
      <c r="AR28" s="348"/>
      <c r="AS28" s="349"/>
      <c r="AT28" s="350"/>
      <c r="AU28" s="677">
        <f t="shared" si="3"/>
        <v>0</v>
      </c>
      <c r="AV28" s="678"/>
      <c r="AW28" s="568">
        <f t="shared" si="1"/>
        <v>0</v>
      </c>
      <c r="AX28" s="569"/>
      <c r="AY28" s="649"/>
      <c r="AZ28" s="650"/>
      <c r="BA28" s="650"/>
      <c r="BB28" s="650"/>
      <c r="BC28" s="650"/>
      <c r="BD28" s="651"/>
    </row>
    <row r="29" spans="1:56" ht="39.950000000000003" customHeight="1" x14ac:dyDescent="0.15">
      <c r="A29" s="333"/>
      <c r="B29" s="347">
        <f t="shared" si="2"/>
        <v>16</v>
      </c>
      <c r="C29" s="667"/>
      <c r="D29" s="668"/>
      <c r="E29" s="669"/>
      <c r="F29" s="670"/>
      <c r="G29" s="671"/>
      <c r="H29" s="672"/>
      <c r="I29" s="672"/>
      <c r="J29" s="672"/>
      <c r="K29" s="673"/>
      <c r="L29" s="674"/>
      <c r="M29" s="675"/>
      <c r="N29" s="675"/>
      <c r="O29" s="676"/>
      <c r="P29" s="348"/>
      <c r="Q29" s="349"/>
      <c r="R29" s="349"/>
      <c r="S29" s="349"/>
      <c r="T29" s="349"/>
      <c r="U29" s="349"/>
      <c r="V29" s="350"/>
      <c r="W29" s="348"/>
      <c r="X29" s="349"/>
      <c r="Y29" s="349"/>
      <c r="Z29" s="349"/>
      <c r="AA29" s="349"/>
      <c r="AB29" s="349"/>
      <c r="AC29" s="350"/>
      <c r="AD29" s="348"/>
      <c r="AE29" s="349"/>
      <c r="AF29" s="349"/>
      <c r="AG29" s="349"/>
      <c r="AH29" s="349"/>
      <c r="AI29" s="349"/>
      <c r="AJ29" s="350"/>
      <c r="AK29" s="348"/>
      <c r="AL29" s="349"/>
      <c r="AM29" s="349"/>
      <c r="AN29" s="349"/>
      <c r="AO29" s="349"/>
      <c r="AP29" s="349"/>
      <c r="AQ29" s="350"/>
      <c r="AR29" s="348"/>
      <c r="AS29" s="349"/>
      <c r="AT29" s="350"/>
      <c r="AU29" s="677">
        <f t="shared" si="3"/>
        <v>0</v>
      </c>
      <c r="AV29" s="678"/>
      <c r="AW29" s="568">
        <f t="shared" si="1"/>
        <v>0</v>
      </c>
      <c r="AX29" s="569"/>
      <c r="AY29" s="649"/>
      <c r="AZ29" s="650"/>
      <c r="BA29" s="650"/>
      <c r="BB29" s="650"/>
      <c r="BC29" s="650"/>
      <c r="BD29" s="651"/>
    </row>
    <row r="30" spans="1:56" ht="39.950000000000003" customHeight="1" x14ac:dyDescent="0.15">
      <c r="A30" s="333"/>
      <c r="B30" s="347">
        <f t="shared" si="2"/>
        <v>17</v>
      </c>
      <c r="C30" s="667"/>
      <c r="D30" s="668"/>
      <c r="E30" s="669"/>
      <c r="F30" s="670"/>
      <c r="G30" s="671"/>
      <c r="H30" s="672"/>
      <c r="I30" s="672"/>
      <c r="J30" s="672"/>
      <c r="K30" s="673"/>
      <c r="L30" s="674"/>
      <c r="M30" s="675"/>
      <c r="N30" s="675"/>
      <c r="O30" s="676"/>
      <c r="P30" s="348"/>
      <c r="Q30" s="349"/>
      <c r="R30" s="349"/>
      <c r="S30" s="349"/>
      <c r="T30" s="349"/>
      <c r="U30" s="349"/>
      <c r="V30" s="350"/>
      <c r="W30" s="348"/>
      <c r="X30" s="349"/>
      <c r="Y30" s="349"/>
      <c r="Z30" s="349"/>
      <c r="AA30" s="349"/>
      <c r="AB30" s="349"/>
      <c r="AC30" s="350"/>
      <c r="AD30" s="348"/>
      <c r="AE30" s="349"/>
      <c r="AF30" s="349"/>
      <c r="AG30" s="349"/>
      <c r="AH30" s="349"/>
      <c r="AI30" s="349"/>
      <c r="AJ30" s="350"/>
      <c r="AK30" s="348"/>
      <c r="AL30" s="349"/>
      <c r="AM30" s="349"/>
      <c r="AN30" s="349"/>
      <c r="AO30" s="349"/>
      <c r="AP30" s="349"/>
      <c r="AQ30" s="350"/>
      <c r="AR30" s="348"/>
      <c r="AS30" s="349"/>
      <c r="AT30" s="350"/>
      <c r="AU30" s="677">
        <f t="shared" si="3"/>
        <v>0</v>
      </c>
      <c r="AV30" s="678"/>
      <c r="AW30" s="568">
        <f t="shared" si="1"/>
        <v>0</v>
      </c>
      <c r="AX30" s="569"/>
      <c r="AY30" s="649"/>
      <c r="AZ30" s="650"/>
      <c r="BA30" s="650"/>
      <c r="BB30" s="650"/>
      <c r="BC30" s="650"/>
      <c r="BD30" s="651"/>
    </row>
    <row r="31" spans="1:56" ht="39.950000000000003" customHeight="1" thickBot="1" x14ac:dyDescent="0.2">
      <c r="A31" s="333"/>
      <c r="B31" s="351">
        <f t="shared" si="2"/>
        <v>18</v>
      </c>
      <c r="C31" s="652"/>
      <c r="D31" s="653"/>
      <c r="E31" s="654"/>
      <c r="F31" s="655"/>
      <c r="G31" s="656"/>
      <c r="H31" s="657"/>
      <c r="I31" s="657"/>
      <c r="J31" s="657"/>
      <c r="K31" s="658"/>
      <c r="L31" s="659"/>
      <c r="M31" s="660"/>
      <c r="N31" s="660"/>
      <c r="O31" s="661"/>
      <c r="P31" s="352"/>
      <c r="Q31" s="353"/>
      <c r="R31" s="353"/>
      <c r="S31" s="353"/>
      <c r="T31" s="353"/>
      <c r="U31" s="353"/>
      <c r="V31" s="354"/>
      <c r="W31" s="352"/>
      <c r="X31" s="353"/>
      <c r="Y31" s="353"/>
      <c r="Z31" s="353"/>
      <c r="AA31" s="353"/>
      <c r="AB31" s="353"/>
      <c r="AC31" s="354"/>
      <c r="AD31" s="352"/>
      <c r="AE31" s="353"/>
      <c r="AF31" s="353"/>
      <c r="AG31" s="353"/>
      <c r="AH31" s="353"/>
      <c r="AI31" s="353"/>
      <c r="AJ31" s="354"/>
      <c r="AK31" s="352"/>
      <c r="AL31" s="353"/>
      <c r="AM31" s="353"/>
      <c r="AN31" s="353"/>
      <c r="AO31" s="353"/>
      <c r="AP31" s="353"/>
      <c r="AQ31" s="354"/>
      <c r="AR31" s="352"/>
      <c r="AS31" s="353"/>
      <c r="AT31" s="354"/>
      <c r="AU31" s="662">
        <f t="shared" si="3"/>
        <v>0</v>
      </c>
      <c r="AV31" s="663"/>
      <c r="AW31" s="551">
        <f t="shared" si="1"/>
        <v>0</v>
      </c>
      <c r="AX31" s="552"/>
      <c r="AY31" s="664"/>
      <c r="AZ31" s="665"/>
      <c r="BA31" s="665"/>
      <c r="BB31" s="665"/>
      <c r="BC31" s="665"/>
      <c r="BD31" s="666"/>
    </row>
    <row r="32" spans="1:56" ht="20.25" customHeight="1" x14ac:dyDescent="0.15">
      <c r="A32" s="333"/>
      <c r="B32" s="333"/>
      <c r="C32" s="355"/>
      <c r="D32" s="356"/>
      <c r="E32" s="357"/>
      <c r="F32" s="333"/>
      <c r="G32" s="333"/>
      <c r="H32" s="333"/>
      <c r="I32" s="333"/>
      <c r="J32" s="333"/>
      <c r="K32" s="333"/>
      <c r="L32" s="333"/>
      <c r="M32" s="333"/>
      <c r="N32" s="333"/>
      <c r="O32" s="333"/>
      <c r="P32" s="333"/>
      <c r="Q32" s="333"/>
      <c r="R32" s="333"/>
      <c r="S32" s="333"/>
      <c r="T32" s="333"/>
      <c r="U32" s="333"/>
      <c r="V32" s="333"/>
      <c r="W32" s="333"/>
      <c r="X32" s="333"/>
      <c r="Y32" s="333"/>
      <c r="Z32" s="333"/>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row>
    <row r="33" spans="1:56" ht="20.25" customHeight="1" x14ac:dyDescent="0.15">
      <c r="A33" s="333"/>
      <c r="B33" s="90" t="s">
        <v>362</v>
      </c>
      <c r="C33" s="90"/>
      <c r="D33" s="90"/>
      <c r="E33" s="90"/>
      <c r="F33" s="90"/>
      <c r="G33" s="90"/>
      <c r="H33" s="90"/>
      <c r="I33" s="90"/>
      <c r="J33" s="90"/>
      <c r="K33" s="90"/>
      <c r="L33" s="234"/>
      <c r="M33" s="90"/>
      <c r="N33" s="90"/>
      <c r="O33" s="90"/>
      <c r="P33" s="90"/>
      <c r="Q33" s="90"/>
      <c r="R33" s="90"/>
      <c r="S33" s="90"/>
      <c r="T33" s="90" t="s">
        <v>363</v>
      </c>
      <c r="U33" s="90"/>
      <c r="V33" s="90"/>
      <c r="W33" s="90"/>
      <c r="X33" s="90"/>
      <c r="Y33" s="90"/>
      <c r="Z33" s="359"/>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row>
    <row r="34" spans="1:56" ht="20.25" customHeight="1" x14ac:dyDescent="0.15">
      <c r="A34" s="333"/>
      <c r="B34" s="90"/>
      <c r="C34" s="647" t="s">
        <v>364</v>
      </c>
      <c r="D34" s="647"/>
      <c r="E34" s="647" t="s">
        <v>365</v>
      </c>
      <c r="F34" s="647"/>
      <c r="G34" s="647"/>
      <c r="H34" s="647"/>
      <c r="I34" s="90"/>
      <c r="J34" s="648" t="s">
        <v>366</v>
      </c>
      <c r="K34" s="648"/>
      <c r="L34" s="648"/>
      <c r="M34" s="648"/>
      <c r="N34" s="90"/>
      <c r="O34" s="90"/>
      <c r="P34" s="360" t="s">
        <v>367</v>
      </c>
      <c r="Q34" s="360"/>
      <c r="R34" s="90"/>
      <c r="S34" s="90"/>
      <c r="T34" s="626" t="s">
        <v>368</v>
      </c>
      <c r="U34" s="628"/>
      <c r="V34" s="626" t="s">
        <v>369</v>
      </c>
      <c r="W34" s="627"/>
      <c r="X34" s="627"/>
      <c r="Y34" s="628"/>
      <c r="Z34" s="359"/>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row>
    <row r="35" spans="1:56" ht="20.25" customHeight="1" x14ac:dyDescent="0.15">
      <c r="A35" s="333"/>
      <c r="B35" s="90"/>
      <c r="C35" s="625"/>
      <c r="D35" s="625"/>
      <c r="E35" s="625" t="s">
        <v>370</v>
      </c>
      <c r="F35" s="625"/>
      <c r="G35" s="625" t="s">
        <v>371</v>
      </c>
      <c r="H35" s="625"/>
      <c r="I35" s="90"/>
      <c r="J35" s="625" t="s">
        <v>370</v>
      </c>
      <c r="K35" s="625"/>
      <c r="L35" s="625" t="s">
        <v>371</v>
      </c>
      <c r="M35" s="625"/>
      <c r="N35" s="90"/>
      <c r="O35" s="90"/>
      <c r="P35" s="360" t="s">
        <v>372</v>
      </c>
      <c r="Q35" s="360"/>
      <c r="R35" s="90"/>
      <c r="S35" s="90"/>
      <c r="T35" s="626" t="s">
        <v>373</v>
      </c>
      <c r="U35" s="628"/>
      <c r="V35" s="626" t="s">
        <v>374</v>
      </c>
      <c r="W35" s="627"/>
      <c r="X35" s="627"/>
      <c r="Y35" s="628"/>
      <c r="Z35" s="361"/>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row>
    <row r="36" spans="1:56" ht="20.25" customHeight="1" x14ac:dyDescent="0.15">
      <c r="A36" s="333"/>
      <c r="B36" s="90"/>
      <c r="C36" s="626" t="s">
        <v>373</v>
      </c>
      <c r="D36" s="628"/>
      <c r="E36" s="643">
        <f>SUMIFS($AU$14:$AV$31,$C$14:$D$31,"介護支援専門員",$E$14:$F$31,"A")</f>
        <v>480</v>
      </c>
      <c r="F36" s="644"/>
      <c r="G36" s="528">
        <f>SUMIFS($AW$14:$AX$31,$C$14:$D$31,"介護支援専門員",$E$14:$F$31,"A")</f>
        <v>120</v>
      </c>
      <c r="H36" s="529"/>
      <c r="I36" s="362"/>
      <c r="J36" s="645">
        <v>0</v>
      </c>
      <c r="K36" s="646"/>
      <c r="L36" s="645">
        <v>0</v>
      </c>
      <c r="M36" s="646"/>
      <c r="N36" s="362"/>
      <c r="O36" s="362"/>
      <c r="P36" s="645">
        <v>3</v>
      </c>
      <c r="Q36" s="646"/>
      <c r="R36" s="90"/>
      <c r="S36" s="90"/>
      <c r="T36" s="626" t="s">
        <v>375</v>
      </c>
      <c r="U36" s="628"/>
      <c r="V36" s="626" t="s">
        <v>376</v>
      </c>
      <c r="W36" s="627"/>
      <c r="X36" s="627"/>
      <c r="Y36" s="628"/>
      <c r="Z36" s="36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c r="AZ36" s="333"/>
      <c r="BA36" s="333"/>
      <c r="BB36" s="333"/>
      <c r="BC36" s="333"/>
      <c r="BD36" s="333"/>
    </row>
    <row r="37" spans="1:56" ht="20.25" customHeight="1" x14ac:dyDescent="0.15">
      <c r="A37" s="333"/>
      <c r="B37" s="90"/>
      <c r="C37" s="626" t="s">
        <v>375</v>
      </c>
      <c r="D37" s="628"/>
      <c r="E37" s="643">
        <f>SUMIFS($AU$14:$AV$31,$C$14:$D$31,"介護支援専門員",$E$14:$F$31,"B")</f>
        <v>0</v>
      </c>
      <c r="F37" s="644"/>
      <c r="G37" s="528">
        <f>SUMIFS($AW$14:$AX$31,$C$14:$D$31,"介護支援専門員",$E$14:$F$31,"B")</f>
        <v>0</v>
      </c>
      <c r="H37" s="529"/>
      <c r="I37" s="362"/>
      <c r="J37" s="645">
        <v>0</v>
      </c>
      <c r="K37" s="646"/>
      <c r="L37" s="645">
        <v>0</v>
      </c>
      <c r="M37" s="646"/>
      <c r="N37" s="362"/>
      <c r="O37" s="362"/>
      <c r="P37" s="645">
        <v>0</v>
      </c>
      <c r="Q37" s="646"/>
      <c r="R37" s="90"/>
      <c r="S37" s="90"/>
      <c r="T37" s="626" t="s">
        <v>377</v>
      </c>
      <c r="U37" s="628"/>
      <c r="V37" s="626" t="s">
        <v>378</v>
      </c>
      <c r="W37" s="627"/>
      <c r="X37" s="627"/>
      <c r="Y37" s="628"/>
      <c r="Z37" s="36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c r="AZ37" s="333"/>
      <c r="BA37" s="333"/>
      <c r="BB37" s="333"/>
      <c r="BC37" s="333"/>
      <c r="BD37" s="333"/>
    </row>
    <row r="38" spans="1:56" ht="20.25" customHeight="1" x14ac:dyDescent="0.15">
      <c r="A38" s="333"/>
      <c r="B38" s="90"/>
      <c r="C38" s="626" t="s">
        <v>377</v>
      </c>
      <c r="D38" s="628"/>
      <c r="E38" s="643">
        <f>SUMIFS($AU$14:$AV$31,$C$14:$D$31,"介護支援専門員",$E$14:$F$31,"C")</f>
        <v>80</v>
      </c>
      <c r="F38" s="644"/>
      <c r="G38" s="528">
        <f>SUMIFS($AW$14:$AX$31,$C$14:$D$31,"介護支援専門員",$E$14:$F$31,"C")</f>
        <v>20</v>
      </c>
      <c r="H38" s="529"/>
      <c r="I38" s="362"/>
      <c r="J38" s="645">
        <v>80</v>
      </c>
      <c r="K38" s="646"/>
      <c r="L38" s="532">
        <v>20</v>
      </c>
      <c r="M38" s="533"/>
      <c r="N38" s="362"/>
      <c r="O38" s="362"/>
      <c r="P38" s="643" t="s">
        <v>379</v>
      </c>
      <c r="Q38" s="644"/>
      <c r="R38" s="90"/>
      <c r="S38" s="90"/>
      <c r="T38" s="626" t="s">
        <v>380</v>
      </c>
      <c r="U38" s="628"/>
      <c r="V38" s="626" t="s">
        <v>381</v>
      </c>
      <c r="W38" s="627"/>
      <c r="X38" s="627"/>
      <c r="Y38" s="628"/>
      <c r="Z38" s="296"/>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333"/>
      <c r="AY38" s="333"/>
      <c r="AZ38" s="333"/>
      <c r="BA38" s="333"/>
      <c r="BB38" s="333"/>
      <c r="BC38" s="333"/>
      <c r="BD38" s="333"/>
    </row>
    <row r="39" spans="1:56" ht="20.25" customHeight="1" x14ac:dyDescent="0.15">
      <c r="A39" s="333"/>
      <c r="B39" s="90"/>
      <c r="C39" s="626" t="s">
        <v>380</v>
      </c>
      <c r="D39" s="628"/>
      <c r="E39" s="643">
        <f>SUMIFS($AU$14:$AV$31,$C$14:$D$31,"介護支援専門員",$E$14:$F$31,"D")</f>
        <v>0</v>
      </c>
      <c r="F39" s="644"/>
      <c r="G39" s="528">
        <f>SUMIFS($AW$14:$AX$31,$C$14:$D$31,"介護支援専門員",$E$14:$F$31,"D")</f>
        <v>0</v>
      </c>
      <c r="H39" s="529"/>
      <c r="I39" s="362"/>
      <c r="J39" s="645">
        <v>0</v>
      </c>
      <c r="K39" s="646"/>
      <c r="L39" s="532">
        <v>0</v>
      </c>
      <c r="M39" s="533"/>
      <c r="N39" s="362"/>
      <c r="O39" s="362"/>
      <c r="P39" s="643" t="s">
        <v>379</v>
      </c>
      <c r="Q39" s="644"/>
      <c r="R39" s="90"/>
      <c r="S39" s="90"/>
      <c r="T39" s="90"/>
      <c r="U39" s="641"/>
      <c r="V39" s="641"/>
      <c r="W39" s="642"/>
      <c r="X39" s="642"/>
      <c r="Y39" s="297"/>
      <c r="Z39" s="297"/>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row>
    <row r="40" spans="1:56" ht="20.25" customHeight="1" x14ac:dyDescent="0.15">
      <c r="A40" s="333"/>
      <c r="B40" s="90"/>
      <c r="C40" s="626" t="s">
        <v>382</v>
      </c>
      <c r="D40" s="628"/>
      <c r="E40" s="643">
        <f>SUM(E36:F39)</f>
        <v>560</v>
      </c>
      <c r="F40" s="644"/>
      <c r="G40" s="528">
        <f>SUM(G36:H39)</f>
        <v>140</v>
      </c>
      <c r="H40" s="529"/>
      <c r="I40" s="362"/>
      <c r="J40" s="643">
        <f>SUM(J36:K39)</f>
        <v>80</v>
      </c>
      <c r="K40" s="644"/>
      <c r="L40" s="643">
        <f>SUM(L36:M39)</f>
        <v>20</v>
      </c>
      <c r="M40" s="644"/>
      <c r="N40" s="362"/>
      <c r="O40" s="362"/>
      <c r="P40" s="643">
        <f>SUM(P36:Q37)</f>
        <v>3</v>
      </c>
      <c r="Q40" s="644"/>
      <c r="R40" s="90"/>
      <c r="S40" s="90"/>
      <c r="T40" s="90"/>
      <c r="U40" s="641"/>
      <c r="V40" s="641"/>
      <c r="W40" s="642"/>
      <c r="X40" s="642"/>
      <c r="Y40" s="364"/>
      <c r="Z40" s="364"/>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333"/>
      <c r="AY40" s="333"/>
      <c r="AZ40" s="333"/>
      <c r="BA40" s="333"/>
      <c r="BB40" s="333"/>
      <c r="BC40" s="333"/>
      <c r="BD40" s="333"/>
    </row>
    <row r="41" spans="1:56" ht="20.25" customHeight="1" x14ac:dyDescent="0.15">
      <c r="A41" s="333"/>
      <c r="B41" s="90"/>
      <c r="C41" s="90"/>
      <c r="D41" s="90"/>
      <c r="E41" s="90"/>
      <c r="F41" s="90"/>
      <c r="G41" s="90"/>
      <c r="H41" s="90"/>
      <c r="I41" s="90"/>
      <c r="J41" s="90"/>
      <c r="K41" s="90"/>
      <c r="L41" s="234"/>
      <c r="M41" s="90"/>
      <c r="N41" s="90"/>
      <c r="O41" s="90"/>
      <c r="P41" s="90"/>
      <c r="Q41" s="90"/>
      <c r="R41" s="90"/>
      <c r="S41" s="90"/>
      <c r="T41" s="90"/>
      <c r="U41" s="359"/>
      <c r="V41" s="359"/>
      <c r="W41" s="359"/>
      <c r="X41" s="359"/>
      <c r="Y41" s="359"/>
      <c r="Z41" s="359"/>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333"/>
      <c r="AY41" s="333"/>
      <c r="AZ41" s="333"/>
      <c r="BA41" s="333"/>
      <c r="BB41" s="333"/>
      <c r="BC41" s="333"/>
      <c r="BD41" s="333"/>
    </row>
    <row r="42" spans="1:56" ht="20.25" customHeight="1" x14ac:dyDescent="0.15">
      <c r="A42" s="333"/>
      <c r="B42" s="90"/>
      <c r="C42" s="234" t="s">
        <v>383</v>
      </c>
      <c r="D42" s="90"/>
      <c r="E42" s="90"/>
      <c r="F42" s="90"/>
      <c r="G42" s="90"/>
      <c r="H42" s="90"/>
      <c r="I42" s="235" t="s">
        <v>384</v>
      </c>
      <c r="J42" s="635" t="s">
        <v>385</v>
      </c>
      <c r="K42" s="636"/>
      <c r="L42" s="365"/>
      <c r="M42" s="235"/>
      <c r="N42" s="90"/>
      <c r="O42" s="90"/>
      <c r="P42" s="90"/>
      <c r="Q42" s="90"/>
      <c r="R42" s="90"/>
      <c r="S42" s="90"/>
      <c r="T42" s="90"/>
      <c r="U42" s="366"/>
      <c r="V42" s="359"/>
      <c r="W42" s="359"/>
      <c r="X42" s="359"/>
      <c r="Y42" s="359"/>
      <c r="Z42" s="359"/>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row>
    <row r="43" spans="1:56" ht="20.25" customHeight="1" x14ac:dyDescent="0.15">
      <c r="A43" s="333"/>
      <c r="B43" s="90"/>
      <c r="C43" s="90" t="s">
        <v>386</v>
      </c>
      <c r="D43" s="90"/>
      <c r="E43" s="90"/>
      <c r="F43" s="90"/>
      <c r="G43" s="90"/>
      <c r="H43" s="90" t="s">
        <v>387</v>
      </c>
      <c r="I43" s="90"/>
      <c r="J43" s="90"/>
      <c r="K43" s="90"/>
      <c r="L43" s="234"/>
      <c r="M43" s="90"/>
      <c r="N43" s="90"/>
      <c r="O43" s="90"/>
      <c r="P43" s="90"/>
      <c r="Q43" s="90"/>
      <c r="R43" s="90"/>
      <c r="S43" s="90"/>
      <c r="T43" s="90"/>
      <c r="U43" s="359"/>
      <c r="V43" s="359"/>
      <c r="W43" s="359"/>
      <c r="X43" s="359"/>
      <c r="Y43" s="359"/>
      <c r="Z43" s="359"/>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row>
    <row r="44" spans="1:56" ht="20.25" customHeight="1" x14ac:dyDescent="0.15">
      <c r="A44" s="333"/>
      <c r="B44" s="90"/>
      <c r="C44" s="90" t="str">
        <f>IF($J$42="週","対象時間数（週平均）","対象時間数（当月合計）")</f>
        <v>対象時間数（週平均）</v>
      </c>
      <c r="D44" s="90"/>
      <c r="E44" s="90"/>
      <c r="F44" s="90"/>
      <c r="G44" s="90"/>
      <c r="H44" s="90" t="str">
        <f>IF($J$42="週","週に勤務すべき時間数","当月に勤務すべき時間数")</f>
        <v>週に勤務すべき時間数</v>
      </c>
      <c r="I44" s="90"/>
      <c r="J44" s="90"/>
      <c r="K44" s="90"/>
      <c r="L44" s="234"/>
      <c r="M44" s="625" t="s">
        <v>388</v>
      </c>
      <c r="N44" s="625"/>
      <c r="O44" s="625"/>
      <c r="P44" s="625"/>
      <c r="Q44" s="90"/>
      <c r="R44" s="90"/>
      <c r="S44" s="90"/>
      <c r="T44" s="90"/>
      <c r="U44" s="359"/>
      <c r="V44" s="359"/>
      <c r="W44" s="359"/>
      <c r="X44" s="359"/>
      <c r="Y44" s="359"/>
      <c r="Z44" s="359"/>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row>
    <row r="45" spans="1:56" ht="20.25" customHeight="1" x14ac:dyDescent="0.15">
      <c r="A45" s="333"/>
      <c r="B45" s="90"/>
      <c r="C45" s="637">
        <f>IF($J$42="週",L40,J40)</f>
        <v>20</v>
      </c>
      <c r="D45" s="638"/>
      <c r="E45" s="638"/>
      <c r="F45" s="639"/>
      <c r="G45" s="236" t="s">
        <v>389</v>
      </c>
      <c r="H45" s="626">
        <f>IF($J$42="週",$AV$5,$AZ$5)</f>
        <v>40</v>
      </c>
      <c r="I45" s="627"/>
      <c r="J45" s="627"/>
      <c r="K45" s="628"/>
      <c r="L45" s="236" t="s">
        <v>390</v>
      </c>
      <c r="M45" s="629">
        <f>ROUNDDOWN(C45/H45,1)</f>
        <v>0.5</v>
      </c>
      <c r="N45" s="630"/>
      <c r="O45" s="630"/>
      <c r="P45" s="631"/>
      <c r="Q45" s="90"/>
      <c r="R45" s="90"/>
      <c r="S45" s="90"/>
      <c r="T45" s="90"/>
      <c r="U45" s="640"/>
      <c r="V45" s="640"/>
      <c r="W45" s="640"/>
      <c r="X45" s="640"/>
      <c r="Y45" s="363"/>
      <c r="Z45" s="359"/>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row>
    <row r="46" spans="1:56" ht="20.25" customHeight="1" x14ac:dyDescent="0.15">
      <c r="A46" s="333"/>
      <c r="B46" s="90"/>
      <c r="C46" s="90"/>
      <c r="D46" s="90"/>
      <c r="E46" s="90"/>
      <c r="F46" s="90"/>
      <c r="G46" s="90"/>
      <c r="H46" s="90"/>
      <c r="I46" s="90"/>
      <c r="J46" s="90"/>
      <c r="K46" s="90"/>
      <c r="L46" s="234"/>
      <c r="M46" s="90" t="s">
        <v>391</v>
      </c>
      <c r="N46" s="90"/>
      <c r="O46" s="90"/>
      <c r="P46" s="90"/>
      <c r="Q46" s="90"/>
      <c r="R46" s="90"/>
      <c r="S46" s="90"/>
      <c r="T46" s="90"/>
      <c r="U46" s="359"/>
      <c r="V46" s="359"/>
      <c r="W46" s="359"/>
      <c r="X46" s="359"/>
      <c r="Y46" s="359"/>
      <c r="Z46" s="359"/>
      <c r="AA46" s="333"/>
      <c r="AB46" s="333"/>
      <c r="AC46" s="333"/>
      <c r="AD46" s="333"/>
      <c r="AE46" s="333"/>
      <c r="AF46" s="333"/>
      <c r="AG46" s="333"/>
      <c r="AH46" s="333"/>
      <c r="AI46" s="333"/>
      <c r="AJ46" s="333"/>
      <c r="AK46" s="333"/>
      <c r="AL46" s="333"/>
      <c r="AM46" s="333"/>
      <c r="AN46" s="333"/>
      <c r="AO46" s="333"/>
      <c r="AP46" s="333"/>
      <c r="AQ46" s="333"/>
      <c r="AR46" s="333"/>
      <c r="AS46" s="333"/>
      <c r="AT46" s="333"/>
      <c r="AU46" s="333"/>
      <c r="AV46" s="333"/>
      <c r="AW46" s="333"/>
      <c r="AX46" s="333"/>
      <c r="AY46" s="333"/>
      <c r="AZ46" s="333"/>
      <c r="BA46" s="333"/>
      <c r="BB46" s="333"/>
      <c r="BC46" s="333"/>
      <c r="BD46" s="333"/>
    </row>
    <row r="47" spans="1:56" ht="20.25" customHeight="1" x14ac:dyDescent="0.15">
      <c r="A47" s="333"/>
      <c r="B47" s="90"/>
      <c r="C47" s="90" t="s">
        <v>392</v>
      </c>
      <c r="D47" s="90"/>
      <c r="E47" s="90"/>
      <c r="F47" s="90"/>
      <c r="G47" s="90"/>
      <c r="H47" s="90"/>
      <c r="I47" s="90"/>
      <c r="J47" s="90"/>
      <c r="K47" s="90"/>
      <c r="L47" s="234"/>
      <c r="M47" s="90"/>
      <c r="N47" s="90"/>
      <c r="O47" s="90"/>
      <c r="P47" s="90"/>
      <c r="Q47" s="90"/>
      <c r="R47" s="90"/>
      <c r="S47" s="90"/>
      <c r="T47" s="90"/>
      <c r="U47" s="90"/>
      <c r="V47" s="367"/>
      <c r="W47" s="368"/>
      <c r="X47" s="368"/>
      <c r="Y47" s="90"/>
      <c r="Z47" s="90"/>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3"/>
      <c r="AY47" s="333"/>
      <c r="AZ47" s="333"/>
      <c r="BA47" s="333"/>
      <c r="BB47" s="333"/>
      <c r="BC47" s="333"/>
      <c r="BD47" s="333"/>
    </row>
    <row r="48" spans="1:56" ht="20.25" customHeight="1" x14ac:dyDescent="0.15">
      <c r="A48" s="333"/>
      <c r="B48" s="90"/>
      <c r="C48" s="90" t="s">
        <v>367</v>
      </c>
      <c r="D48" s="90"/>
      <c r="E48" s="90"/>
      <c r="F48" s="90"/>
      <c r="G48" s="90"/>
      <c r="H48" s="90"/>
      <c r="I48" s="90"/>
      <c r="J48" s="90"/>
      <c r="K48" s="90"/>
      <c r="L48" s="234"/>
      <c r="M48" s="236"/>
      <c r="N48" s="236"/>
      <c r="O48" s="236"/>
      <c r="P48" s="236"/>
      <c r="Q48" s="90"/>
      <c r="R48" s="90"/>
      <c r="S48" s="90"/>
      <c r="T48" s="90"/>
      <c r="U48" s="90"/>
      <c r="V48" s="367"/>
      <c r="W48" s="368"/>
      <c r="X48" s="368"/>
      <c r="Y48" s="90"/>
      <c r="Z48" s="90"/>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3"/>
      <c r="AY48" s="333"/>
      <c r="AZ48" s="333"/>
      <c r="BA48" s="333"/>
      <c r="BB48" s="333"/>
      <c r="BC48" s="333"/>
      <c r="BD48" s="333"/>
    </row>
    <row r="49" spans="1:58" ht="20.25" customHeight="1" x14ac:dyDescent="0.15">
      <c r="A49" s="333"/>
      <c r="B49" s="90"/>
      <c r="C49" s="90" t="s">
        <v>393</v>
      </c>
      <c r="D49" s="90"/>
      <c r="E49" s="90"/>
      <c r="F49" s="90"/>
      <c r="G49" s="90"/>
      <c r="H49" s="90" t="s">
        <v>394</v>
      </c>
      <c r="I49" s="90"/>
      <c r="J49" s="90"/>
      <c r="K49" s="90"/>
      <c r="L49" s="90"/>
      <c r="M49" s="625" t="s">
        <v>382</v>
      </c>
      <c r="N49" s="625"/>
      <c r="O49" s="625"/>
      <c r="P49" s="625"/>
      <c r="Q49" s="90"/>
      <c r="R49" s="90"/>
      <c r="S49" s="90"/>
      <c r="T49" s="90"/>
      <c r="U49" s="90"/>
      <c r="V49" s="367"/>
      <c r="W49" s="368"/>
      <c r="X49" s="368"/>
      <c r="Y49" s="90"/>
      <c r="Z49" s="90"/>
      <c r="AA49" s="333"/>
      <c r="AB49" s="333"/>
      <c r="AC49" s="333"/>
      <c r="AD49" s="333"/>
      <c r="AE49" s="333"/>
      <c r="AF49" s="333"/>
      <c r="AG49" s="333"/>
      <c r="AH49" s="333"/>
      <c r="AI49" s="333"/>
      <c r="AJ49" s="333"/>
      <c r="AK49" s="333"/>
      <c r="AL49" s="333"/>
      <c r="AM49" s="333"/>
      <c r="AN49" s="333"/>
      <c r="AO49" s="333"/>
      <c r="AP49" s="333"/>
      <c r="AQ49" s="333"/>
      <c r="AR49" s="333"/>
      <c r="AS49" s="333"/>
      <c r="AT49" s="333"/>
      <c r="AU49" s="333"/>
      <c r="AV49" s="333"/>
      <c r="AW49" s="333"/>
      <c r="AX49" s="333"/>
      <c r="AY49" s="333"/>
      <c r="AZ49" s="333"/>
      <c r="BA49" s="333"/>
      <c r="BB49" s="333"/>
      <c r="BC49" s="333"/>
      <c r="BD49" s="333"/>
    </row>
    <row r="50" spans="1:58" ht="20.25" customHeight="1" x14ac:dyDescent="0.15">
      <c r="A50" s="333"/>
      <c r="B50" s="90"/>
      <c r="C50" s="626">
        <f>P40</f>
        <v>3</v>
      </c>
      <c r="D50" s="627"/>
      <c r="E50" s="627"/>
      <c r="F50" s="628"/>
      <c r="G50" s="236" t="s">
        <v>395</v>
      </c>
      <c r="H50" s="629">
        <f>M45</f>
        <v>0.5</v>
      </c>
      <c r="I50" s="630"/>
      <c r="J50" s="630"/>
      <c r="K50" s="631"/>
      <c r="L50" s="236" t="s">
        <v>390</v>
      </c>
      <c r="M50" s="632">
        <f>ROUNDDOWN(C50+H50,1)</f>
        <v>3.5</v>
      </c>
      <c r="N50" s="633"/>
      <c r="O50" s="633"/>
      <c r="P50" s="634"/>
      <c r="Q50" s="90"/>
      <c r="R50" s="90"/>
      <c r="S50" s="90"/>
      <c r="T50" s="90"/>
      <c r="U50" s="90"/>
      <c r="V50" s="367"/>
      <c r="W50" s="368"/>
      <c r="X50" s="368"/>
      <c r="Y50" s="90"/>
      <c r="Z50" s="90"/>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3"/>
      <c r="AY50" s="333"/>
      <c r="AZ50" s="333"/>
      <c r="BA50" s="333"/>
      <c r="BB50" s="333"/>
      <c r="BC50" s="333"/>
      <c r="BD50" s="333"/>
    </row>
    <row r="51" spans="1:58" ht="20.25" customHeight="1" x14ac:dyDescent="0.15">
      <c r="A51" s="333"/>
      <c r="B51" s="90"/>
      <c r="C51" s="90"/>
      <c r="D51" s="90"/>
      <c r="E51" s="90"/>
      <c r="F51" s="90"/>
      <c r="G51" s="90"/>
      <c r="H51" s="90"/>
      <c r="I51" s="90"/>
      <c r="J51" s="90"/>
      <c r="K51" s="90"/>
      <c r="L51" s="90"/>
      <c r="M51" s="90"/>
      <c r="N51" s="234"/>
      <c r="O51" s="90"/>
      <c r="P51" s="90"/>
      <c r="Q51" s="90"/>
      <c r="R51" s="90"/>
      <c r="S51" s="90"/>
      <c r="T51" s="90"/>
      <c r="U51" s="90"/>
      <c r="V51" s="367"/>
      <c r="W51" s="368"/>
      <c r="X51" s="368"/>
      <c r="Y51" s="90"/>
      <c r="Z51" s="90"/>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row>
    <row r="52" spans="1:58" ht="20.25" customHeight="1" x14ac:dyDescent="0.15">
      <c r="C52" s="369"/>
      <c r="D52" s="369"/>
      <c r="T52" s="369"/>
      <c r="AJ52" s="370"/>
      <c r="AK52" s="371"/>
      <c r="AL52" s="371"/>
      <c r="BE52" s="371"/>
    </row>
    <row r="53" spans="1:58" ht="20.25" customHeight="1" x14ac:dyDescent="0.15">
      <c r="C53" s="369"/>
      <c r="D53" s="369"/>
      <c r="U53" s="369"/>
      <c r="AK53" s="370"/>
      <c r="AL53" s="371"/>
      <c r="AM53" s="371"/>
      <c r="BF53" s="371"/>
    </row>
    <row r="54" spans="1:58" ht="20.25" customHeight="1" x14ac:dyDescent="0.15">
      <c r="D54" s="369"/>
      <c r="U54" s="369"/>
      <c r="AK54" s="370"/>
      <c r="AL54" s="371"/>
      <c r="AM54" s="371"/>
      <c r="BF54" s="371"/>
    </row>
    <row r="55" spans="1:58" ht="20.25" customHeight="1" x14ac:dyDescent="0.15">
      <c r="C55" s="369"/>
      <c r="D55" s="369"/>
      <c r="U55" s="369"/>
      <c r="AK55" s="370"/>
      <c r="AL55" s="371"/>
      <c r="AM55" s="371"/>
      <c r="BF55" s="371"/>
    </row>
    <row r="56" spans="1:58" ht="20.25" customHeight="1" x14ac:dyDescent="0.15">
      <c r="C56" s="370"/>
      <c r="D56" s="370"/>
      <c r="E56" s="370"/>
      <c r="F56" s="370"/>
      <c r="G56" s="370"/>
      <c r="H56" s="370"/>
      <c r="I56" s="370"/>
      <c r="J56" s="370"/>
      <c r="K56" s="370"/>
      <c r="L56" s="370"/>
      <c r="M56" s="370"/>
      <c r="N56" s="370"/>
      <c r="O56" s="370"/>
      <c r="P56" s="370"/>
      <c r="Q56" s="370"/>
      <c r="R56" s="370"/>
      <c r="S56" s="370"/>
      <c r="T56" s="370"/>
      <c r="U56" s="371"/>
      <c r="V56" s="371"/>
      <c r="W56" s="370"/>
      <c r="X56" s="370"/>
      <c r="Y56" s="370"/>
      <c r="Z56" s="370"/>
      <c r="AA56" s="370"/>
      <c r="AB56" s="370"/>
      <c r="AC56" s="370"/>
      <c r="AD56" s="370"/>
      <c r="AE56" s="370"/>
      <c r="AF56" s="370"/>
      <c r="AG56" s="370"/>
      <c r="AH56" s="370"/>
      <c r="AI56" s="370"/>
      <c r="AJ56" s="370"/>
      <c r="AK56" s="370"/>
      <c r="AL56" s="371"/>
      <c r="AM56" s="371"/>
      <c r="BF56" s="371"/>
    </row>
    <row r="57" spans="1:58" ht="20.25" customHeight="1" x14ac:dyDescent="0.15">
      <c r="C57" s="370"/>
      <c r="D57" s="370"/>
      <c r="E57" s="370"/>
      <c r="F57" s="370"/>
      <c r="G57" s="370"/>
      <c r="H57" s="370"/>
      <c r="I57" s="370"/>
      <c r="J57" s="370"/>
      <c r="K57" s="370"/>
      <c r="L57" s="370"/>
      <c r="M57" s="370"/>
      <c r="N57" s="370"/>
      <c r="O57" s="370"/>
      <c r="P57" s="370"/>
      <c r="Q57" s="370"/>
      <c r="R57" s="370"/>
      <c r="S57" s="370"/>
      <c r="T57" s="370"/>
      <c r="U57" s="371"/>
      <c r="V57" s="371"/>
      <c r="W57" s="370"/>
      <c r="X57" s="370"/>
      <c r="Y57" s="370"/>
      <c r="Z57" s="370"/>
      <c r="AA57" s="370"/>
      <c r="AB57" s="370"/>
      <c r="AC57" s="370"/>
      <c r="AD57" s="370"/>
      <c r="AE57" s="370"/>
      <c r="AF57" s="370"/>
      <c r="AG57" s="370"/>
      <c r="AH57" s="370"/>
      <c r="AI57" s="370"/>
      <c r="AJ57" s="370"/>
      <c r="AK57" s="370"/>
      <c r="AL57" s="371"/>
      <c r="AM57" s="371"/>
      <c r="BF57" s="371"/>
    </row>
  </sheetData>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2"/>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xr:uid="{FA044FD4-7D22-4546-81F4-8B4FD4845CF0}"/>
    <dataValidation type="list" allowBlank="1" showInputMessage="1" sqref="E14:F31" xr:uid="{B05F32C0-4478-4820-B2F2-A1BF4C39C0BE}">
      <formula1>"A, B, C, D"</formula1>
    </dataValidation>
    <dataValidation type="list" allowBlank="1" showInputMessage="1" showErrorMessage="1" sqref="AZ4:BC4" xr:uid="{A9FF103E-3516-4D1B-97B2-5A9467ABD1FB}">
      <formula1>"予定,実績,予定・実績"</formula1>
    </dataValidation>
    <dataValidation type="list" errorStyle="warning" allowBlank="1" showInputMessage="1" error="リストにない場合のみ、入力してください。" sqref="G14:K31" xr:uid="{9F969193-D497-4725-852C-339AAC8A9D1F}">
      <formula1>INDIRECT(C14)</formula1>
    </dataValidation>
    <dataValidation type="list" allowBlank="1" showInputMessage="1" sqref="C14:D31" xr:uid="{8826B189-1212-4D32-BFD5-02F4D97BD164}">
      <formula1>職種</formula1>
    </dataValidation>
    <dataValidation type="decimal" allowBlank="1" showInputMessage="1" showErrorMessage="1" error="入力可能範囲　32～40" sqref="AV5" xr:uid="{8558A502-9B19-4595-8CB1-AD8EE7A50C11}">
      <formula1>32</formula1>
      <formula2>40</formula2>
    </dataValidation>
    <dataValidation type="list" allowBlank="1" showInputMessage="1" showErrorMessage="1" sqref="J42:K42" xr:uid="{5740D909-3F46-4BB7-8A9C-6CB45BE8B1A5}">
      <formula1>"週,暦月"</formula1>
    </dataValidation>
    <dataValidation type="list" allowBlank="1" showInputMessage="1" showErrorMessage="1" sqref="AZ3" xr:uid="{A2398767-776F-4F6B-8C4A-CAB0325B5607}">
      <formula1>"４週,暦月"</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EEF5-28BD-4057-BFBA-96B49AFE10BC}">
  <sheetPr codeName="Sheet9">
    <tabColor rgb="FFFFFF00"/>
    <pageSetUpPr fitToPage="1"/>
  </sheetPr>
  <dimension ref="A1:BC71"/>
  <sheetViews>
    <sheetView view="pageBreakPreview" topLeftCell="A55" zoomScale="60" zoomScaleNormal="100" workbookViewId="0">
      <selection activeCell="C26" sqref="C26"/>
    </sheetView>
  </sheetViews>
  <sheetFormatPr defaultColWidth="9" defaultRowHeight="13.5" x14ac:dyDescent="0.15"/>
  <cols>
    <col min="1" max="2" width="9" style="372"/>
    <col min="3" max="3" width="44.25" style="372" customWidth="1"/>
    <col min="4" max="16384" width="9" style="372"/>
  </cols>
  <sheetData>
    <row r="1" spans="1:10" x14ac:dyDescent="0.15">
      <c r="A1" s="372" t="s">
        <v>407</v>
      </c>
    </row>
    <row r="2" spans="1:10" s="375" customFormat="1" ht="20.25" customHeight="1" x14ac:dyDescent="0.15">
      <c r="A2" s="373" t="s">
        <v>408</v>
      </c>
      <c r="B2" s="373"/>
      <c r="C2" s="374"/>
    </row>
    <row r="3" spans="1:10" s="375" customFormat="1" ht="20.25" customHeight="1" x14ac:dyDescent="0.15">
      <c r="A3" s="374"/>
      <c r="B3" s="374"/>
      <c r="C3" s="374"/>
    </row>
    <row r="4" spans="1:10" s="375" customFormat="1" ht="20.25" customHeight="1" x14ac:dyDescent="0.15">
      <c r="A4" s="376"/>
      <c r="B4" s="374" t="s">
        <v>409</v>
      </c>
      <c r="C4" s="374"/>
      <c r="E4" s="734" t="s">
        <v>410</v>
      </c>
      <c r="F4" s="734"/>
      <c r="G4" s="734"/>
      <c r="H4" s="734"/>
      <c r="I4" s="734"/>
      <c r="J4" s="734"/>
    </row>
    <row r="5" spans="1:10" s="375" customFormat="1" ht="20.25" customHeight="1" x14ac:dyDescent="0.15">
      <c r="A5" s="377"/>
      <c r="B5" s="374" t="s">
        <v>411</v>
      </c>
      <c r="C5" s="374"/>
      <c r="E5" s="734"/>
      <c r="F5" s="734"/>
      <c r="G5" s="734"/>
      <c r="H5" s="734"/>
      <c r="I5" s="734"/>
      <c r="J5" s="734"/>
    </row>
    <row r="6" spans="1:10" s="375" customFormat="1" ht="20.25" customHeight="1" x14ac:dyDescent="0.15">
      <c r="A6" s="378" t="s">
        <v>412</v>
      </c>
      <c r="B6" s="374"/>
      <c r="C6" s="374"/>
    </row>
    <row r="7" spans="1:10" s="375" customFormat="1" ht="20.25" customHeight="1" x14ac:dyDescent="0.15">
      <c r="A7" s="378"/>
      <c r="B7" s="374"/>
      <c r="C7" s="374"/>
    </row>
    <row r="8" spans="1:10" s="375" customFormat="1" ht="20.25" customHeight="1" x14ac:dyDescent="0.15">
      <c r="A8" s="374" t="s">
        <v>413</v>
      </c>
      <c r="B8" s="374"/>
      <c r="C8" s="374"/>
    </row>
    <row r="9" spans="1:10" s="375" customFormat="1" ht="20.25" customHeight="1" x14ac:dyDescent="0.15">
      <c r="A9" s="378"/>
      <c r="B9" s="374"/>
      <c r="C9" s="374"/>
    </row>
    <row r="10" spans="1:10" s="375" customFormat="1" ht="20.25" customHeight="1" x14ac:dyDescent="0.15">
      <c r="A10" s="374" t="s">
        <v>414</v>
      </c>
      <c r="B10" s="374"/>
      <c r="C10" s="374"/>
    </row>
    <row r="11" spans="1:10" s="375" customFormat="1" ht="20.25" customHeight="1" x14ac:dyDescent="0.15">
      <c r="A11" s="374"/>
      <c r="B11" s="374"/>
      <c r="C11" s="374"/>
    </row>
    <row r="12" spans="1:10" s="375" customFormat="1" ht="20.25" customHeight="1" x14ac:dyDescent="0.15">
      <c r="A12" s="374" t="s">
        <v>415</v>
      </c>
      <c r="B12" s="374"/>
      <c r="C12" s="374"/>
    </row>
    <row r="13" spans="1:10" s="375" customFormat="1" ht="20.25" customHeight="1" x14ac:dyDescent="0.15">
      <c r="A13" s="374"/>
      <c r="B13" s="374"/>
      <c r="C13" s="374"/>
    </row>
    <row r="14" spans="1:10" s="375" customFormat="1" ht="20.25" customHeight="1" x14ac:dyDescent="0.15">
      <c r="A14" s="374" t="s">
        <v>416</v>
      </c>
      <c r="B14" s="374"/>
      <c r="C14" s="374"/>
    </row>
    <row r="15" spans="1:10" s="375" customFormat="1" ht="20.25" customHeight="1" x14ac:dyDescent="0.15">
      <c r="A15" s="374"/>
      <c r="B15" s="374"/>
      <c r="C15" s="374"/>
    </row>
    <row r="16" spans="1:10" s="375" customFormat="1" ht="20.25" customHeight="1" x14ac:dyDescent="0.15">
      <c r="A16" s="374" t="s">
        <v>417</v>
      </c>
      <c r="B16" s="374"/>
      <c r="C16" s="374"/>
    </row>
    <row r="17" spans="1:3" s="375" customFormat="1" ht="20.25" customHeight="1" x14ac:dyDescent="0.15">
      <c r="A17" s="374"/>
      <c r="B17" s="374"/>
      <c r="C17" s="374"/>
    </row>
    <row r="18" spans="1:3" s="375" customFormat="1" ht="20.25" customHeight="1" x14ac:dyDescent="0.15">
      <c r="A18" s="374" t="s">
        <v>418</v>
      </c>
      <c r="B18" s="374"/>
      <c r="C18" s="374"/>
    </row>
    <row r="19" spans="1:3" s="375" customFormat="1" ht="20.25" customHeight="1" x14ac:dyDescent="0.15">
      <c r="A19" s="374" t="s">
        <v>419</v>
      </c>
      <c r="B19" s="374"/>
      <c r="C19" s="374"/>
    </row>
    <row r="20" spans="1:3" s="375" customFormat="1" ht="20.25" customHeight="1" x14ac:dyDescent="0.15">
      <c r="A20" s="374"/>
      <c r="B20" s="374"/>
      <c r="C20" s="374"/>
    </row>
    <row r="21" spans="1:3" s="375" customFormat="1" ht="20.25" customHeight="1" x14ac:dyDescent="0.15">
      <c r="A21" s="374"/>
      <c r="B21" s="379" t="s">
        <v>349</v>
      </c>
      <c r="C21" s="379" t="s">
        <v>420</v>
      </c>
    </row>
    <row r="22" spans="1:3" s="375" customFormat="1" ht="20.25" customHeight="1" x14ac:dyDescent="0.15">
      <c r="A22" s="374"/>
      <c r="B22" s="379">
        <v>1</v>
      </c>
      <c r="C22" s="380" t="s">
        <v>397</v>
      </c>
    </row>
    <row r="23" spans="1:3" s="375" customFormat="1" ht="20.25" customHeight="1" x14ac:dyDescent="0.15">
      <c r="A23" s="374"/>
      <c r="B23" s="379">
        <v>2</v>
      </c>
      <c r="C23" s="380" t="s">
        <v>401</v>
      </c>
    </row>
    <row r="24" spans="1:3" s="375" customFormat="1" ht="20.25" customHeight="1" x14ac:dyDescent="0.15">
      <c r="A24" s="374"/>
      <c r="B24" s="379">
        <v>3</v>
      </c>
      <c r="C24" s="380" t="s">
        <v>421</v>
      </c>
    </row>
    <row r="25" spans="1:3" s="375" customFormat="1" ht="20.25" customHeight="1" x14ac:dyDescent="0.15">
      <c r="A25" s="374"/>
      <c r="B25" s="374"/>
      <c r="C25" s="374"/>
    </row>
    <row r="26" spans="1:3" s="375" customFormat="1" ht="20.25" customHeight="1" x14ac:dyDescent="0.15">
      <c r="A26" s="374" t="s">
        <v>422</v>
      </c>
      <c r="B26" s="374"/>
      <c r="C26" s="374"/>
    </row>
    <row r="27" spans="1:3" s="375" customFormat="1" ht="20.25" customHeight="1" x14ac:dyDescent="0.15">
      <c r="A27" s="374" t="s">
        <v>423</v>
      </c>
      <c r="B27" s="374"/>
      <c r="C27" s="374"/>
    </row>
    <row r="28" spans="1:3" s="375" customFormat="1" ht="20.25" customHeight="1" x14ac:dyDescent="0.15">
      <c r="A28" s="374"/>
      <c r="B28" s="374"/>
      <c r="C28" s="374"/>
    </row>
    <row r="29" spans="1:3" s="375" customFormat="1" ht="20.25" customHeight="1" x14ac:dyDescent="0.15">
      <c r="A29" s="374"/>
      <c r="B29" s="379" t="s">
        <v>368</v>
      </c>
      <c r="C29" s="379" t="s">
        <v>369</v>
      </c>
    </row>
    <row r="30" spans="1:3" s="375" customFormat="1" ht="20.25" customHeight="1" x14ac:dyDescent="0.15">
      <c r="A30" s="374"/>
      <c r="B30" s="379" t="s">
        <v>373</v>
      </c>
      <c r="C30" s="380" t="s">
        <v>374</v>
      </c>
    </row>
    <row r="31" spans="1:3" s="375" customFormat="1" ht="20.25" customHeight="1" x14ac:dyDescent="0.15">
      <c r="A31" s="374"/>
      <c r="B31" s="379" t="s">
        <v>375</v>
      </c>
      <c r="C31" s="380" t="s">
        <v>376</v>
      </c>
    </row>
    <row r="32" spans="1:3" s="375" customFormat="1" ht="20.25" customHeight="1" x14ac:dyDescent="0.15">
      <c r="A32" s="374"/>
      <c r="B32" s="379" t="s">
        <v>377</v>
      </c>
      <c r="C32" s="380" t="s">
        <v>378</v>
      </c>
    </row>
    <row r="33" spans="1:55" s="375" customFormat="1" ht="20.25" customHeight="1" x14ac:dyDescent="0.15">
      <c r="A33" s="374"/>
      <c r="B33" s="379" t="s">
        <v>380</v>
      </c>
      <c r="C33" s="380" t="s">
        <v>381</v>
      </c>
    </row>
    <row r="34" spans="1:55" s="375" customFormat="1" ht="20.25" customHeight="1" x14ac:dyDescent="0.15">
      <c r="A34" s="374"/>
      <c r="B34" s="374"/>
      <c r="C34" s="374"/>
    </row>
    <row r="35" spans="1:55" s="375" customFormat="1" ht="20.25" customHeight="1" x14ac:dyDescent="0.15">
      <c r="A35" s="374"/>
      <c r="B35" s="381" t="s">
        <v>424</v>
      </c>
      <c r="C35" s="374"/>
    </row>
    <row r="36" spans="1:55" s="375" customFormat="1" ht="20.25" customHeight="1" x14ac:dyDescent="0.15">
      <c r="B36" s="374" t="s">
        <v>425</v>
      </c>
      <c r="E36" s="381"/>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82"/>
      <c r="AL36" s="382"/>
      <c r="AM36" s="382"/>
      <c r="AN36" s="382"/>
      <c r="AO36" s="382"/>
      <c r="AP36" s="382"/>
      <c r="AQ36" s="382"/>
      <c r="AR36" s="382"/>
      <c r="AS36" s="382"/>
      <c r="AT36" s="382"/>
      <c r="AU36" s="382"/>
      <c r="AV36" s="382"/>
      <c r="AW36" s="382"/>
      <c r="AX36" s="382"/>
      <c r="AY36" s="382"/>
      <c r="AZ36" s="382"/>
      <c r="BA36" s="382"/>
      <c r="BB36" s="382"/>
      <c r="BC36" s="382"/>
    </row>
    <row r="37" spans="1:55" s="375" customFormat="1" ht="20.25" customHeight="1" x14ac:dyDescent="0.15">
      <c r="B37" s="374" t="s">
        <v>426</v>
      </c>
      <c r="E37" s="374"/>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c r="AZ37" s="382"/>
      <c r="BA37" s="382"/>
      <c r="BB37" s="382"/>
      <c r="BC37" s="382"/>
    </row>
    <row r="38" spans="1:55" s="375" customFormat="1" ht="20.25" customHeight="1" x14ac:dyDescent="0.15">
      <c r="E38" s="374"/>
    </row>
    <row r="39" spans="1:55" s="375" customFormat="1" ht="20.25" customHeight="1" x14ac:dyDescent="0.15">
      <c r="A39" s="374"/>
      <c r="B39" s="374"/>
      <c r="C39" s="374"/>
      <c r="D39" s="381"/>
      <c r="E39" s="383"/>
      <c r="F39" s="383"/>
      <c r="G39" s="383"/>
      <c r="J39" s="383"/>
      <c r="K39" s="383"/>
      <c r="L39" s="383"/>
      <c r="R39" s="383"/>
      <c r="S39" s="383"/>
      <c r="T39" s="383"/>
      <c r="W39" s="383"/>
      <c r="X39" s="383"/>
      <c r="Y39" s="383"/>
    </row>
    <row r="40" spans="1:55" s="375" customFormat="1" ht="20.25" customHeight="1" x14ac:dyDescent="0.15">
      <c r="A40" s="374" t="s">
        <v>427</v>
      </c>
      <c r="B40" s="374"/>
      <c r="C40" s="374"/>
    </row>
    <row r="41" spans="1:55" s="375" customFormat="1" ht="20.25" customHeight="1" x14ac:dyDescent="0.15">
      <c r="A41" s="374" t="s">
        <v>428</v>
      </c>
      <c r="B41" s="374"/>
      <c r="C41" s="374"/>
    </row>
    <row r="42" spans="1:55" s="375" customFormat="1" ht="20.25" customHeight="1" x14ac:dyDescent="0.15">
      <c r="A42" s="384" t="s">
        <v>429</v>
      </c>
      <c r="D42" s="385"/>
      <c r="E42" s="386"/>
      <c r="F42" s="383"/>
      <c r="G42" s="383"/>
      <c r="H42" s="383"/>
      <c r="I42" s="383"/>
      <c r="K42" s="383"/>
      <c r="M42" s="383"/>
      <c r="N42" s="383"/>
      <c r="O42" s="383"/>
      <c r="P42" s="383"/>
      <c r="Q42" s="383"/>
      <c r="S42" s="383"/>
      <c r="U42" s="383"/>
      <c r="V42" s="383"/>
      <c r="X42" s="383"/>
      <c r="Z42" s="383"/>
      <c r="AA42" s="383"/>
      <c r="AB42" s="383"/>
      <c r="AC42" s="383"/>
      <c r="AD42" s="383"/>
      <c r="AF42" s="381"/>
      <c r="AH42" s="383"/>
      <c r="AM42" s="383"/>
    </row>
    <row r="43" spans="1:55" s="375" customFormat="1" ht="20.25" customHeight="1" x14ac:dyDescent="0.15">
      <c r="C43" s="384"/>
      <c r="D43" s="385"/>
      <c r="E43" s="386"/>
      <c r="F43" s="383"/>
      <c r="G43" s="383"/>
      <c r="H43" s="383"/>
      <c r="I43" s="383"/>
      <c r="K43" s="383"/>
      <c r="M43" s="383"/>
      <c r="N43" s="383"/>
      <c r="O43" s="383"/>
      <c r="P43" s="383"/>
      <c r="Q43" s="383"/>
      <c r="S43" s="383"/>
      <c r="U43" s="383"/>
      <c r="V43" s="383"/>
      <c r="X43" s="383"/>
      <c r="Z43" s="383"/>
      <c r="AA43" s="383"/>
      <c r="AB43" s="383"/>
      <c r="AC43" s="383"/>
      <c r="AD43" s="383"/>
      <c r="AF43" s="381"/>
      <c r="AH43" s="383"/>
      <c r="AM43" s="383"/>
    </row>
    <row r="44" spans="1:55" s="375" customFormat="1" ht="20.25" customHeight="1" x14ac:dyDescent="0.15">
      <c r="A44" s="374" t="s">
        <v>430</v>
      </c>
      <c r="B44" s="374"/>
    </row>
    <row r="45" spans="1:55" s="375" customFormat="1" ht="20.25" customHeight="1" x14ac:dyDescent="0.15"/>
    <row r="46" spans="1:55" s="375" customFormat="1" ht="20.25" customHeight="1" x14ac:dyDescent="0.15">
      <c r="A46" s="374" t="s">
        <v>431</v>
      </c>
      <c r="B46" s="374"/>
      <c r="C46" s="374"/>
    </row>
    <row r="47" spans="1:55" s="375" customFormat="1" ht="20.25" customHeight="1" x14ac:dyDescent="0.15">
      <c r="A47" s="374" t="s">
        <v>432</v>
      </c>
      <c r="B47" s="374"/>
      <c r="C47" s="374"/>
    </row>
    <row r="48" spans="1:55" s="375" customFormat="1" ht="20.25" customHeight="1" x14ac:dyDescent="0.15"/>
    <row r="49" spans="1:55" s="375" customFormat="1" ht="20.25" customHeight="1" x14ac:dyDescent="0.15">
      <c r="A49" s="374" t="s">
        <v>433</v>
      </c>
      <c r="B49" s="374"/>
      <c r="C49" s="374"/>
    </row>
    <row r="50" spans="1:55" s="375" customFormat="1" ht="20.25" customHeight="1" x14ac:dyDescent="0.15">
      <c r="A50" s="374" t="s">
        <v>434</v>
      </c>
      <c r="B50" s="374"/>
      <c r="C50" s="374"/>
    </row>
    <row r="51" spans="1:55" s="375" customFormat="1" ht="20.25" customHeight="1" x14ac:dyDescent="0.15">
      <c r="A51" s="374"/>
      <c r="B51" s="374"/>
      <c r="C51" s="374"/>
    </row>
    <row r="52" spans="1:55" s="375" customFormat="1" ht="20.25" customHeight="1" x14ac:dyDescent="0.15">
      <c r="A52" s="374" t="s">
        <v>435</v>
      </c>
      <c r="B52" s="374"/>
      <c r="C52" s="374"/>
    </row>
    <row r="53" spans="1:55" s="375" customFormat="1" ht="20.25" customHeight="1" x14ac:dyDescent="0.15">
      <c r="A53" s="374"/>
      <c r="B53" s="374"/>
      <c r="C53" s="374"/>
    </row>
    <row r="54" spans="1:55" s="375" customFormat="1" ht="20.25" customHeight="1" x14ac:dyDescent="0.15">
      <c r="A54" s="375" t="s">
        <v>436</v>
      </c>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c r="BB54" s="387"/>
      <c r="BC54" s="387"/>
    </row>
    <row r="55" spans="1:55" s="375" customFormat="1" ht="20.25" customHeight="1" x14ac:dyDescent="0.15">
      <c r="A55" s="375" t="s">
        <v>437</v>
      </c>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7"/>
      <c r="AY55" s="387"/>
      <c r="AZ55" s="387"/>
      <c r="BA55" s="387"/>
      <c r="BB55" s="387"/>
      <c r="BC55" s="387"/>
    </row>
    <row r="56" spans="1:55" s="375" customFormat="1" ht="20.25" customHeight="1" x14ac:dyDescent="0.15">
      <c r="A56" s="375" t="s">
        <v>438</v>
      </c>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row>
    <row r="57" spans="1:55" s="375" customFormat="1" ht="20.25" customHeight="1" x14ac:dyDescent="0.15">
      <c r="A57" s="374"/>
      <c r="B57" s="374"/>
      <c r="C57" s="374"/>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2"/>
      <c r="AY57" s="382"/>
      <c r="AZ57" s="382"/>
      <c r="BA57" s="382"/>
      <c r="BB57" s="382"/>
      <c r="BC57" s="382"/>
    </row>
    <row r="58" spans="1:55" s="375" customFormat="1" ht="20.25" customHeight="1" x14ac:dyDescent="0.15">
      <c r="A58" s="375" t="s">
        <v>439</v>
      </c>
      <c r="C58" s="388"/>
      <c r="D58" s="381"/>
      <c r="E58" s="381"/>
    </row>
    <row r="59" spans="1:55" s="375" customFormat="1" ht="20.25" customHeight="1" x14ac:dyDescent="0.15">
      <c r="A59" s="389" t="s">
        <v>440</v>
      </c>
      <c r="B59" s="388"/>
      <c r="C59" s="388"/>
      <c r="D59" s="374"/>
      <c r="E59" s="374"/>
    </row>
    <row r="60" spans="1:55" s="375" customFormat="1" ht="20.25" customHeight="1" x14ac:dyDescent="0.15">
      <c r="A60" s="390" t="s">
        <v>441</v>
      </c>
      <c r="B60" s="388"/>
      <c r="C60" s="388"/>
      <c r="D60" s="374"/>
      <c r="E60" s="374"/>
    </row>
    <row r="61" spans="1:55" s="375" customFormat="1" ht="20.25" customHeight="1" x14ac:dyDescent="0.15">
      <c r="A61" s="389" t="s">
        <v>442</v>
      </c>
      <c r="B61" s="388"/>
      <c r="C61" s="388"/>
      <c r="D61" s="374"/>
      <c r="E61" s="374"/>
    </row>
    <row r="62" spans="1:55" s="375" customFormat="1" ht="20.25" customHeight="1" x14ac:dyDescent="0.15">
      <c r="A62" s="390" t="s">
        <v>443</v>
      </c>
      <c r="B62" s="388"/>
      <c r="C62" s="388"/>
      <c r="D62" s="374"/>
      <c r="E62" s="374"/>
    </row>
    <row r="63" spans="1:55" s="375" customFormat="1" ht="20.25" customHeight="1" x14ac:dyDescent="0.15">
      <c r="A63" s="389" t="s">
        <v>444</v>
      </c>
      <c r="B63" s="388"/>
      <c r="C63" s="388"/>
      <c r="D63" s="374"/>
      <c r="E63" s="374"/>
    </row>
    <row r="64" spans="1:55" s="375" customFormat="1" ht="20.25" customHeight="1" x14ac:dyDescent="0.15">
      <c r="A64" s="389" t="s">
        <v>445</v>
      </c>
      <c r="B64" s="388"/>
      <c r="C64" s="388"/>
      <c r="D64" s="374"/>
      <c r="E64" s="374"/>
    </row>
    <row r="65" spans="1:5" s="375" customFormat="1" ht="20.25" customHeight="1" x14ac:dyDescent="0.15">
      <c r="A65" s="389" t="s">
        <v>446</v>
      </c>
      <c r="B65" s="388"/>
      <c r="C65" s="388"/>
      <c r="D65" s="374"/>
      <c r="E65" s="374"/>
    </row>
    <row r="66" spans="1:5" s="375" customFormat="1" ht="20.25" customHeight="1" x14ac:dyDescent="0.15">
      <c r="A66" s="388"/>
      <c r="B66" s="388"/>
      <c r="C66" s="388"/>
      <c r="D66" s="374"/>
      <c r="E66" s="374"/>
    </row>
    <row r="67" spans="1:5" s="375" customFormat="1" ht="20.25" customHeight="1" x14ac:dyDescent="0.15">
      <c r="A67" s="388"/>
      <c r="B67" s="388"/>
      <c r="C67" s="388"/>
      <c r="D67" s="374"/>
      <c r="E67" s="374"/>
    </row>
    <row r="68" spans="1:5" s="375" customFormat="1" ht="20.25" customHeight="1" x14ac:dyDescent="0.15">
      <c r="A68" s="388"/>
      <c r="B68" s="388"/>
      <c r="C68" s="388"/>
      <c r="D68" s="374"/>
      <c r="E68" s="374"/>
    </row>
    <row r="69" spans="1:5" s="375" customFormat="1" ht="20.25" customHeight="1" x14ac:dyDescent="0.15">
      <c r="A69" s="388"/>
      <c r="B69" s="388"/>
      <c r="C69" s="388"/>
      <c r="D69" s="374"/>
      <c r="E69" s="374"/>
    </row>
    <row r="70" spans="1:5" ht="20.25" customHeight="1" x14ac:dyDescent="0.15"/>
    <row r="71" spans="1:5" ht="20.25" customHeight="1" x14ac:dyDescent="0.15"/>
  </sheetData>
  <mergeCells count="1">
    <mergeCell ref="E4:J5"/>
  </mergeCells>
  <phoneticPr fontId="2"/>
  <pageMargins left="0.70866141732283472" right="0.70866141732283472" top="0.74803149606299213" bottom="0.74803149606299213" header="0.31496062992125984" footer="0.31496062992125984"/>
  <pageSetup paperSize="9" scale="52" fitToHeight="2" orientation="portrait" r:id="rId1"/>
  <rowBreaks count="1" manualBreakCount="1">
    <brk id="3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居宅介護支援　別紙１－１</vt:lpstr>
      <vt:lpstr>備考（1）</vt:lpstr>
      <vt:lpstr>介護予防支援　別紙１－２</vt:lpstr>
      <vt:lpstr>備考（1－2）</vt:lpstr>
      <vt:lpstr>別紙36</vt:lpstr>
      <vt:lpstr>別紙36-2</vt:lpstr>
      <vt:lpstr>標準様式１（１枚版）</vt:lpstr>
      <vt:lpstr>【記載例】居宅介護支援</vt:lpstr>
      <vt:lpstr>記入方法</vt:lpstr>
      <vt:lpstr>プルダウン・リスト</vt:lpstr>
      <vt:lpstr>別紙●24</vt:lpstr>
      <vt:lpstr>記入方法!Print_Area</vt:lpstr>
      <vt:lpstr>'居宅介護支援　別紙１－１'!Print_Area</vt:lpstr>
      <vt:lpstr>'備考（1）'!Print_Area</vt:lpstr>
      <vt:lpstr>'備考（1－2）'!Print_Area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筑紫野市</dc:creator>
  <cp:keywords/>
  <dc:description/>
  <cp:lastModifiedBy>0925hira</cp:lastModifiedBy>
  <cp:revision/>
  <cp:lastPrinted>2024-04-04T04:42:57Z</cp:lastPrinted>
  <dcterms:created xsi:type="dcterms:W3CDTF">2023-01-16T02:34:32Z</dcterms:created>
  <dcterms:modified xsi:type="dcterms:W3CDTF">2024-04-05T01:49:35Z</dcterms:modified>
  <cp:category/>
  <cp:contentStatus/>
</cp:coreProperties>
</file>